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dieSmith/Desktop/Boxi Data for PR/Website/"/>
    </mc:Choice>
  </mc:AlternateContent>
  <xr:revisionPtr revIDLastSave="0" documentId="13_ncr:1_{C5903F49-E8E7-AE44-8949-3A06736A1429}" xr6:coauthVersionLast="47" xr6:coauthVersionMax="47" xr10:uidLastSave="{00000000-0000-0000-0000-000000000000}"/>
  <workbookProtection lockStructure="1"/>
  <bookViews>
    <workbookView xWindow="1060" yWindow="500" windowWidth="30780" windowHeight="12460" tabRatio="635" activeTab="2" xr2:uid="{65BDEBA3-1E9D-4FFC-8080-6F406EDFB4FF}"/>
  </bookViews>
  <sheets>
    <sheet name="Grab Grade Summary" sheetId="11" r:id="rId1"/>
    <sheet name="Channel Grade Summary" sheetId="10" r:id="rId2"/>
    <sheet name="Backpack Drill Grade Summary" sheetId="12" r:id="rId3"/>
    <sheet name="Grade Calcs" sheetId="4" r:id="rId4"/>
    <sheet name="Lab Detail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6" i="4"/>
  <c r="AO7" i="4" l="1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6" i="4"/>
  <c r="AA7" i="4"/>
  <c r="AA8" i="4"/>
  <c r="AA9" i="4"/>
  <c r="AA10" i="4"/>
  <c r="F10" i="4" s="1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F26" i="4" s="1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F58" i="4" s="1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F74" i="4" s="1"/>
  <c r="AA75" i="4"/>
  <c r="AA76" i="4"/>
  <c r="AA77" i="4"/>
  <c r="AA78" i="4"/>
  <c r="AA79" i="4"/>
  <c r="AA80" i="4"/>
  <c r="AA81" i="4"/>
  <c r="AA82" i="4"/>
  <c r="AA83" i="4"/>
  <c r="AA84" i="4"/>
  <c r="AA85" i="4"/>
  <c r="AA86" i="4"/>
  <c r="AA6" i="4"/>
  <c r="Y7" i="4"/>
  <c r="Y8" i="4"/>
  <c r="Y9" i="4"/>
  <c r="F9" i="4" s="1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F25" i="4" s="1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F41" i="4" s="1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F57" i="4" s="1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F73" i="4" s="1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6" i="4"/>
  <c r="E6" i="4" s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E21" i="4" s="1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E53" i="4" s="1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E69" i="4" s="1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6" i="4"/>
  <c r="O7" i="4"/>
  <c r="O8" i="4"/>
  <c r="O9" i="4"/>
  <c r="E9" i="4" s="1"/>
  <c r="O10" i="4"/>
  <c r="O11" i="4"/>
  <c r="O12" i="4"/>
  <c r="O13" i="4"/>
  <c r="O14" i="4"/>
  <c r="O15" i="4"/>
  <c r="E15" i="4" s="1"/>
  <c r="O16" i="4"/>
  <c r="E16" i="4" s="1"/>
  <c r="O17" i="4"/>
  <c r="E17" i="4" s="1"/>
  <c r="O18" i="4"/>
  <c r="O19" i="4"/>
  <c r="O20" i="4"/>
  <c r="E20" i="4" s="1"/>
  <c r="O21" i="4"/>
  <c r="O22" i="4"/>
  <c r="O23" i="4"/>
  <c r="O24" i="4"/>
  <c r="O25" i="4"/>
  <c r="E25" i="4" s="1"/>
  <c r="O26" i="4"/>
  <c r="O27" i="4"/>
  <c r="O28" i="4"/>
  <c r="O29" i="4"/>
  <c r="O30" i="4"/>
  <c r="O31" i="4"/>
  <c r="E31" i="4" s="1"/>
  <c r="O32" i="4"/>
  <c r="E32" i="4" s="1"/>
  <c r="O33" i="4"/>
  <c r="E33" i="4" s="1"/>
  <c r="O34" i="4"/>
  <c r="O35" i="4"/>
  <c r="O36" i="4"/>
  <c r="E36" i="4" s="1"/>
  <c r="O37" i="4"/>
  <c r="O38" i="4"/>
  <c r="E38" i="4" s="1"/>
  <c r="O39" i="4"/>
  <c r="O40" i="4"/>
  <c r="O41" i="4"/>
  <c r="O42" i="4"/>
  <c r="O43" i="4"/>
  <c r="O44" i="4"/>
  <c r="O45" i="4"/>
  <c r="O46" i="4"/>
  <c r="O47" i="4"/>
  <c r="E47" i="4" s="1"/>
  <c r="O48" i="4"/>
  <c r="E48" i="4" s="1"/>
  <c r="O49" i="4"/>
  <c r="E49" i="4" s="1"/>
  <c r="O50" i="4"/>
  <c r="O51" i="4"/>
  <c r="O52" i="4"/>
  <c r="E52" i="4" s="1"/>
  <c r="O53" i="4"/>
  <c r="O54" i="4"/>
  <c r="O55" i="4"/>
  <c r="O56" i="4"/>
  <c r="O57" i="4"/>
  <c r="E57" i="4" s="1"/>
  <c r="O58" i="4"/>
  <c r="O59" i="4"/>
  <c r="O60" i="4"/>
  <c r="O61" i="4"/>
  <c r="O62" i="4"/>
  <c r="O63" i="4"/>
  <c r="E63" i="4" s="1"/>
  <c r="O64" i="4"/>
  <c r="E64" i="4" s="1"/>
  <c r="O65" i="4"/>
  <c r="E65" i="4" s="1"/>
  <c r="O66" i="4"/>
  <c r="O67" i="4"/>
  <c r="O68" i="4"/>
  <c r="E68" i="4" s="1"/>
  <c r="O69" i="4"/>
  <c r="O70" i="4"/>
  <c r="O71" i="4"/>
  <c r="O72" i="4"/>
  <c r="O73" i="4"/>
  <c r="O74" i="4"/>
  <c r="O75" i="4"/>
  <c r="O76" i="4"/>
  <c r="O77" i="4"/>
  <c r="O78" i="4"/>
  <c r="O79" i="4"/>
  <c r="E79" i="4" s="1"/>
  <c r="O80" i="4"/>
  <c r="E80" i="4" s="1"/>
  <c r="O81" i="4"/>
  <c r="E81" i="4" s="1"/>
  <c r="O82" i="4"/>
  <c r="O83" i="4"/>
  <c r="O84" i="4"/>
  <c r="E84" i="4" s="1"/>
  <c r="O85" i="4"/>
  <c r="O86" i="4"/>
  <c r="O6" i="4"/>
  <c r="AT80" i="4"/>
  <c r="AT79" i="4"/>
  <c r="AT81" i="4"/>
  <c r="AT82" i="4"/>
  <c r="AT83" i="4"/>
  <c r="AT84" i="4"/>
  <c r="AT85" i="4"/>
  <c r="AT86" i="4"/>
  <c r="E85" i="4" l="1"/>
  <c r="E37" i="4"/>
  <c r="F42" i="4"/>
  <c r="E86" i="4"/>
  <c r="E71" i="4"/>
  <c r="E7" i="4"/>
  <c r="F84" i="4"/>
  <c r="F52" i="4"/>
  <c r="F20" i="4"/>
  <c r="D20" i="4" s="1"/>
  <c r="E46" i="4"/>
  <c r="F67" i="4"/>
  <c r="F35" i="4"/>
  <c r="F19" i="4"/>
  <c r="F82" i="4"/>
  <c r="D82" i="4" s="1"/>
  <c r="F66" i="4"/>
  <c r="F50" i="4"/>
  <c r="D50" i="4" s="1"/>
  <c r="F34" i="4"/>
  <c r="F18" i="4"/>
  <c r="E54" i="4"/>
  <c r="E55" i="4"/>
  <c r="E72" i="4"/>
  <c r="E24" i="4"/>
  <c r="F68" i="4"/>
  <c r="F36" i="4"/>
  <c r="E78" i="4"/>
  <c r="E62" i="4"/>
  <c r="E30" i="4"/>
  <c r="E14" i="4"/>
  <c r="F83" i="4"/>
  <c r="F51" i="4"/>
  <c r="E75" i="4"/>
  <c r="E59" i="4"/>
  <c r="D59" i="4" s="1"/>
  <c r="E43" i="4"/>
  <c r="E27" i="4"/>
  <c r="E11" i="4"/>
  <c r="E70" i="4"/>
  <c r="E22" i="4"/>
  <c r="E23" i="4"/>
  <c r="E56" i="4"/>
  <c r="E8" i="4"/>
  <c r="E74" i="4"/>
  <c r="E58" i="4"/>
  <c r="E42" i="4"/>
  <c r="E26" i="4"/>
  <c r="E10" i="4"/>
  <c r="E73" i="4"/>
  <c r="D73" i="4" s="1"/>
  <c r="E41" i="4"/>
  <c r="E40" i="4"/>
  <c r="E39" i="4"/>
  <c r="E82" i="4"/>
  <c r="E50" i="4"/>
  <c r="E18" i="4"/>
  <c r="E67" i="4"/>
  <c r="D67" i="4" s="1"/>
  <c r="E35" i="4"/>
  <c r="F65" i="4"/>
  <c r="F17" i="4"/>
  <c r="E76" i="4"/>
  <c r="E28" i="4"/>
  <c r="E12" i="4"/>
  <c r="E61" i="4"/>
  <c r="E29" i="4"/>
  <c r="F64" i="4"/>
  <c r="F32" i="4"/>
  <c r="F85" i="4"/>
  <c r="F53" i="4"/>
  <c r="F21" i="4"/>
  <c r="F70" i="4"/>
  <c r="F38" i="4"/>
  <c r="F6" i="4"/>
  <c r="D6" i="4" s="1"/>
  <c r="F55" i="4"/>
  <c r="F23" i="4"/>
  <c r="F56" i="4"/>
  <c r="F24" i="4"/>
  <c r="F63" i="4"/>
  <c r="D63" i="4" s="1"/>
  <c r="F31" i="4"/>
  <c r="F62" i="4"/>
  <c r="F30" i="4"/>
  <c r="F61" i="4"/>
  <c r="F29" i="4"/>
  <c r="F76" i="4"/>
  <c r="F60" i="4"/>
  <c r="F44" i="4"/>
  <c r="F28" i="4"/>
  <c r="F12" i="4"/>
  <c r="E60" i="4"/>
  <c r="F72" i="4"/>
  <c r="F79" i="4"/>
  <c r="D79" i="4" s="1"/>
  <c r="F75" i="4"/>
  <c r="F59" i="4"/>
  <c r="F43" i="4"/>
  <c r="F27" i="4"/>
  <c r="F11" i="4"/>
  <c r="E66" i="4"/>
  <c r="E34" i="4"/>
  <c r="D34" i="4" s="1"/>
  <c r="E83" i="4"/>
  <c r="D83" i="4" s="1"/>
  <c r="E51" i="4"/>
  <c r="D51" i="4" s="1"/>
  <c r="E19" i="4"/>
  <c r="F81" i="4"/>
  <c r="F49" i="4"/>
  <c r="F33" i="4"/>
  <c r="E44" i="4"/>
  <c r="E77" i="4"/>
  <c r="E45" i="4"/>
  <c r="E13" i="4"/>
  <c r="F80" i="4"/>
  <c r="F48" i="4"/>
  <c r="F16" i="4"/>
  <c r="F69" i="4"/>
  <c r="F37" i="4"/>
  <c r="F86" i="4"/>
  <c r="F54" i="4"/>
  <c r="F22" i="4"/>
  <c r="D22" i="4" s="1"/>
  <c r="F71" i="4"/>
  <c r="F39" i="4"/>
  <c r="F7" i="4"/>
  <c r="F40" i="4"/>
  <c r="F8" i="4"/>
  <c r="F47" i="4"/>
  <c r="F15" i="4"/>
  <c r="F78" i="4"/>
  <c r="F46" i="4"/>
  <c r="F14" i="4"/>
  <c r="F77" i="4"/>
  <c r="F45" i="4"/>
  <c r="F13" i="4"/>
  <c r="D38" i="4"/>
  <c r="D49" i="4"/>
  <c r="D16" i="4"/>
  <c r="D36" i="4"/>
  <c r="D84" i="4"/>
  <c r="D68" i="4"/>
  <c r="D52" i="4"/>
  <c r="D33" i="4"/>
  <c r="D42" i="4"/>
  <c r="D18" i="4"/>
  <c r="BI29" i="4"/>
  <c r="BI31" i="4"/>
  <c r="BI32" i="4"/>
  <c r="BI34" i="4"/>
  <c r="BI35" i="4"/>
  <c r="BI37" i="4"/>
  <c r="BI28" i="4"/>
  <c r="AT30" i="4"/>
  <c r="AT33" i="4"/>
  <c r="AT36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27" i="4"/>
  <c r="AY28" i="4"/>
  <c r="AY29" i="4"/>
  <c r="AY31" i="4"/>
  <c r="AY32" i="4"/>
  <c r="AY34" i="4"/>
  <c r="AY35" i="4"/>
  <c r="AY37" i="4"/>
  <c r="AY38" i="4"/>
  <c r="D61" i="4" l="1"/>
  <c r="D19" i="4"/>
  <c r="D76" i="4"/>
  <c r="D28" i="4"/>
  <c r="D31" i="4"/>
  <c r="D54" i="4"/>
  <c r="D70" i="4"/>
  <c r="D86" i="4"/>
  <c r="D35" i="4"/>
  <c r="D21" i="4"/>
  <c r="D60" i="4"/>
  <c r="D66" i="4"/>
  <c r="D30" i="4"/>
  <c r="D46" i="4"/>
  <c r="D53" i="4"/>
  <c r="D64" i="4"/>
  <c r="D65" i="4"/>
  <c r="D81" i="4"/>
  <c r="D48" i="4"/>
  <c r="D32" i="4"/>
  <c r="D15" i="4"/>
  <c r="D24" i="4"/>
  <c r="D47" i="4"/>
  <c r="D8" i="4"/>
  <c r="D56" i="4"/>
  <c r="D72" i="4"/>
  <c r="D17" i="4"/>
  <c r="D41" i="4"/>
  <c r="D13" i="4"/>
  <c r="D45" i="4"/>
  <c r="D75" i="4"/>
  <c r="D9" i="4"/>
  <c r="D39" i="4"/>
  <c r="D57" i="4"/>
  <c r="D77" i="4"/>
  <c r="D62" i="4"/>
  <c r="D78" i="4"/>
  <c r="D69" i="4"/>
  <c r="D43" i="4"/>
  <c r="D44" i="4"/>
  <c r="D14" i="4"/>
  <c r="D25" i="4"/>
  <c r="D58" i="4"/>
  <c r="D85" i="4"/>
  <c r="D12" i="4"/>
  <c r="D29" i="4"/>
  <c r="D80" i="4"/>
  <c r="D10" i="4"/>
  <c r="D26" i="4"/>
  <c r="D40" i="4"/>
  <c r="D11" i="4"/>
  <c r="D27" i="4"/>
  <c r="D74" i="4"/>
  <c r="D7" i="4"/>
  <c r="D37" i="4"/>
  <c r="D55" i="4"/>
  <c r="D23" i="4"/>
  <c r="D71" i="4"/>
</calcChain>
</file>

<file path=xl/sharedStrings.xml><?xml version="1.0" encoding="utf-8"?>
<sst xmlns="http://schemas.openxmlformats.org/spreadsheetml/2006/main" count="768" uniqueCount="251">
  <si>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</si>
  <si>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</si>
  <si>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</si>
  <si>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</si>
  <si>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</si>
  <si>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</si>
  <si>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</si>
  <si>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</si>
  <si>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</si>
  <si>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</si>
  <si>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</si>
  <si>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</si>
  <si>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</si>
  <si>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ppm</t>
  </si>
  <si>
    <t>0.1</t>
  </si>
  <si>
    <t>0.05</t>
  </si>
  <si>
    <t>FUS-MS</t>
  </si>
  <si>
    <t>MB140311-01</t>
  </si>
  <si>
    <t>MB140311-02</t>
  </si>
  <si>
    <t>MB140311-03</t>
  </si>
  <si>
    <t>Pm</t>
  </si>
  <si>
    <t>Y</t>
  </si>
  <si>
    <t>2</t>
  </si>
  <si>
    <t>FUS-ICP</t>
  </si>
  <si>
    <t>Th</t>
  </si>
  <si>
    <t>U</t>
  </si>
  <si>
    <t>%</t>
  </si>
  <si>
    <t>FUS-XRF</t>
  </si>
  <si>
    <t>U3O8</t>
  </si>
  <si>
    <t>Ta</t>
  </si>
  <si>
    <t>SAMPLE ID</t>
  </si>
  <si>
    <t>ME-MS81</t>
  </si>
  <si>
    <t>ME-MS41</t>
  </si>
  <si>
    <t>U-XRF10</t>
  </si>
  <si>
    <t>Nb-XRF10</t>
  </si>
  <si>
    <t>Zr-XRF10</t>
  </si>
  <si>
    <t>Ba</t>
  </si>
  <si>
    <t>Cr</t>
  </si>
  <si>
    <t>Cs</t>
  </si>
  <si>
    <t>Ga</t>
  </si>
  <si>
    <t>Hf</t>
  </si>
  <si>
    <t>Lu</t>
  </si>
  <si>
    <t>Nb</t>
  </si>
  <si>
    <t>Rb</t>
  </si>
  <si>
    <t>Sc</t>
  </si>
  <si>
    <t>Sn</t>
  </si>
  <si>
    <t>Sr</t>
  </si>
  <si>
    <t>Ti</t>
  </si>
  <si>
    <t>V</t>
  </si>
  <si>
    <t>W</t>
  </si>
  <si>
    <t>Zr</t>
  </si>
  <si>
    <t>Ag</t>
  </si>
  <si>
    <t>Al</t>
  </si>
  <si>
    <t>As</t>
  </si>
  <si>
    <t>Au</t>
  </si>
  <si>
    <t>B</t>
  </si>
  <si>
    <t>Be</t>
  </si>
  <si>
    <t>Bi</t>
  </si>
  <si>
    <t>Ca</t>
  </si>
  <si>
    <t>Cd</t>
  </si>
  <si>
    <t>Co</t>
  </si>
  <si>
    <t>Cu</t>
  </si>
  <si>
    <t>Fe</t>
  </si>
  <si>
    <t>Ge</t>
  </si>
  <si>
    <t>Hg</t>
  </si>
  <si>
    <t>In</t>
  </si>
  <si>
    <t>K</t>
  </si>
  <si>
    <t>Li</t>
  </si>
  <si>
    <t>Mg</t>
  </si>
  <si>
    <t>Mn</t>
  </si>
  <si>
    <t>Mo</t>
  </si>
  <si>
    <t>Na</t>
  </si>
  <si>
    <t>Ni</t>
  </si>
  <si>
    <t>P</t>
  </si>
  <si>
    <t>Pb</t>
  </si>
  <si>
    <t>Re</t>
  </si>
  <si>
    <t>S</t>
  </si>
  <si>
    <t>Sb</t>
  </si>
  <si>
    <t>Se</t>
  </si>
  <si>
    <t>Te</t>
  </si>
  <si>
    <t>Tl</t>
  </si>
  <si>
    <t>Zn</t>
  </si>
  <si>
    <t xml:space="preserve">           %</t>
  </si>
  <si>
    <t>Q530951</t>
  </si>
  <si>
    <t>&gt;500</t>
  </si>
  <si>
    <t>Q530952</t>
  </si>
  <si>
    <t>&gt;2500</t>
  </si>
  <si>
    <t>&gt;1000</t>
  </si>
  <si>
    <t>Q530953</t>
  </si>
  <si>
    <t>&gt;10000</t>
  </si>
  <si>
    <t>Q530954</t>
  </si>
  <si>
    <t>Q530955</t>
  </si>
  <si>
    <t>Q530956</t>
  </si>
  <si>
    <t>Q530957</t>
  </si>
  <si>
    <t>Q530958</t>
  </si>
  <si>
    <t>A0461710</t>
  </si>
  <si>
    <t>A0461711</t>
  </si>
  <si>
    <t>A0461712</t>
  </si>
  <si>
    <t>A0461713</t>
  </si>
  <si>
    <t>A0461714</t>
  </si>
  <si>
    <t>A0461715</t>
  </si>
  <si>
    <t>A0461716</t>
  </si>
  <si>
    <t>LREO</t>
  </si>
  <si>
    <t>MB010311-01</t>
  </si>
  <si>
    <t>MB010311-02</t>
  </si>
  <si>
    <t>La2O3</t>
  </si>
  <si>
    <t>Pr6O11</t>
  </si>
  <si>
    <t>Nd2O3</t>
  </si>
  <si>
    <t>Pm2O3</t>
  </si>
  <si>
    <t>Sm2O3</t>
  </si>
  <si>
    <t>Eu2O3</t>
  </si>
  <si>
    <t>Gd2O3</t>
  </si>
  <si>
    <t>Tb4O7</t>
  </si>
  <si>
    <t>Dy2O3</t>
  </si>
  <si>
    <t>Ho2O3</t>
  </si>
  <si>
    <t>Er2O3</t>
  </si>
  <si>
    <t>Tm2O3</t>
  </si>
  <si>
    <t>Yb2O3</t>
  </si>
  <si>
    <t>Y2O3</t>
  </si>
  <si>
    <t>TREO+Y</t>
  </si>
  <si>
    <t>Promethium (Pm) not reported</t>
  </si>
  <si>
    <t>Light Rare Earth (LREE/LREO)</t>
  </si>
  <si>
    <t>Heavy Rare Earths (HREE/HREO)</t>
  </si>
  <si>
    <t>U3O8%</t>
  </si>
  <si>
    <t>Nb2O5%</t>
  </si>
  <si>
    <t>Ta2O5%</t>
  </si>
  <si>
    <t>U ppm</t>
  </si>
  <si>
    <t>Ta ppm</t>
  </si>
  <si>
    <t>Nb ppm</t>
  </si>
  <si>
    <t>Th ppm</t>
  </si>
  <si>
    <t>Zr ppm</t>
  </si>
  <si>
    <t>U Values</t>
  </si>
  <si>
    <t>Ta Values</t>
  </si>
  <si>
    <t>Nb Values</t>
  </si>
  <si>
    <t>Th Values</t>
  </si>
  <si>
    <t>Zr  Values</t>
  </si>
  <si>
    <t>A0460524</t>
  </si>
  <si>
    <t>A0460525</t>
  </si>
  <si>
    <t>A0460526</t>
  </si>
  <si>
    <t>A0460527</t>
  </si>
  <si>
    <t>A0460528</t>
  </si>
  <si>
    <t>A0460529</t>
  </si>
  <si>
    <t>A0460530</t>
  </si>
  <si>
    <t>A0460531</t>
  </si>
  <si>
    <t>A0460532</t>
  </si>
  <si>
    <t>A0460533</t>
  </si>
  <si>
    <t>A0460534</t>
  </si>
  <si>
    <t>A0460535</t>
  </si>
  <si>
    <t>A0460536</t>
  </si>
  <si>
    <t>A0460537</t>
  </si>
  <si>
    <t>A0460538</t>
  </si>
  <si>
    <t>A0460539</t>
  </si>
  <si>
    <t>A0460540</t>
  </si>
  <si>
    <t>A0460541</t>
  </si>
  <si>
    <t>A0460542</t>
  </si>
  <si>
    <t>A0460543</t>
  </si>
  <si>
    <t>A0460544</t>
  </si>
  <si>
    <t>A0460501</t>
  </si>
  <si>
    <t>A0460502</t>
  </si>
  <si>
    <t>A0460503</t>
  </si>
  <si>
    <t>A0460504</t>
  </si>
  <si>
    <t>A0460505</t>
  </si>
  <si>
    <t>A0460506</t>
  </si>
  <si>
    <t>A0460507</t>
  </si>
  <si>
    <t>A0460508</t>
  </si>
  <si>
    <t>A0460509</t>
  </si>
  <si>
    <t>A0460510</t>
  </si>
  <si>
    <t>A0460511</t>
  </si>
  <si>
    <t>A0460512</t>
  </si>
  <si>
    <t>A0460513</t>
  </si>
  <si>
    <t>A0460514</t>
  </si>
  <si>
    <t>A0460515</t>
  </si>
  <si>
    <t>CeO2</t>
  </si>
  <si>
    <t>HREO+Y</t>
  </si>
  <si>
    <r>
      <t>U</t>
    </r>
    <r>
      <rPr>
        <b/>
        <vertAlign val="sub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8</t>
    </r>
  </si>
  <si>
    <t>From</t>
  </si>
  <si>
    <t>To</t>
  </si>
  <si>
    <t>m</t>
  </si>
  <si>
    <t>DDH1</t>
  </si>
  <si>
    <t>DDH2</t>
  </si>
  <si>
    <t>DDH3</t>
  </si>
  <si>
    <t>Sample ID</t>
  </si>
  <si>
    <t>DDH4</t>
  </si>
  <si>
    <t>DDH5</t>
  </si>
  <si>
    <t>MB251111-01</t>
  </si>
  <si>
    <t>MB251111-02</t>
  </si>
  <si>
    <t>MB251111-03</t>
  </si>
  <si>
    <t>MB251111-04</t>
  </si>
  <si>
    <t>MB261111-01</t>
  </si>
  <si>
    <t>MB261111-02</t>
  </si>
  <si>
    <t>MB261111-03</t>
  </si>
  <si>
    <t>MB261111-04</t>
  </si>
  <si>
    <t>MB261111-05</t>
  </si>
  <si>
    <t>MB251111-05</t>
  </si>
  <si>
    <t>MB261111-06</t>
  </si>
  <si>
    <t>MB261111-07</t>
  </si>
  <si>
    <t>MB261111-08</t>
  </si>
  <si>
    <t>MB261111-09</t>
  </si>
  <si>
    <t>EDL</t>
  </si>
  <si>
    <t>Notes:</t>
  </si>
  <si>
    <t>Boxi Project Grab Sample Results</t>
  </si>
  <si>
    <t>A0460516</t>
  </si>
  <si>
    <t>A0460517</t>
  </si>
  <si>
    <t>A0460518</t>
  </si>
  <si>
    <t>A0460519</t>
  </si>
  <si>
    <t>A0460520</t>
  </si>
  <si>
    <t>A0460521</t>
  </si>
  <si>
    <t>A0460522</t>
  </si>
  <si>
    <t>A0460523</t>
  </si>
  <si>
    <t>Q530959</t>
  </si>
  <si>
    <t>Q530960</t>
  </si>
  <si>
    <t>DATE</t>
  </si>
  <si>
    <t>TYPE</t>
  </si>
  <si>
    <t>Grab</t>
  </si>
  <si>
    <t>Drill</t>
  </si>
  <si>
    <t>Channel</t>
  </si>
  <si>
    <t>Boxi Project Channel Sampling Results</t>
  </si>
  <si>
    <t>Boxi Project Backpack Drilling Sample Results</t>
  </si>
  <si>
    <t>MB140311-01*</t>
  </si>
  <si>
    <t>A0461713*</t>
  </si>
  <si>
    <t>A0461715*</t>
  </si>
  <si>
    <t>A0460533*</t>
  </si>
  <si>
    <t>&gt;0.1</t>
  </si>
  <si>
    <t>MB261111-04**</t>
  </si>
  <si>
    <t>Easting (X)</t>
  </si>
  <si>
    <t>Northing (Y)</t>
  </si>
  <si>
    <t>UTM 18T</t>
  </si>
  <si>
    <t>BCH01</t>
  </si>
  <si>
    <t>BCH02</t>
  </si>
  <si>
    <t>BCH03</t>
  </si>
  <si>
    <t>BCH04</t>
  </si>
  <si>
    <t>BCH05</t>
  </si>
  <si>
    <t>BCH06</t>
  </si>
  <si>
    <t>BCH07</t>
  </si>
  <si>
    <t>Channel
ID</t>
  </si>
  <si>
    <t>Borehole
ID</t>
  </si>
  <si>
    <t>Nb2O5</t>
  </si>
  <si>
    <t>Ta2O5</t>
  </si>
  <si>
    <r>
      <t>Nb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5</t>
    </r>
  </si>
  <si>
    <r>
      <t>Ta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>5</t>
    </r>
  </si>
  <si>
    <t>&gt;0.25</t>
  </si>
  <si>
    <t>1) Values preceed by "&gt;" = Above Method Detection Limit</t>
  </si>
  <si>
    <t>2) Values preceed by "&lt;" = Below Method Detection Limit</t>
  </si>
  <si>
    <t>3) Sample ID indicated by an asterisk (*) have higher TREO value than reported due to included Above Method Detection Limit values</t>
  </si>
  <si>
    <t>4) Sample ID indicated by an asterisk (**) have lower TREO value than reported due to included Below Method Detection Limit values</t>
  </si>
  <si>
    <t>2) Sample ID indicated by an asterisk (*) have higher TREO value than reported due to included Above Method Detection Limit values</t>
  </si>
  <si>
    <t>MB261111-02b**</t>
  </si>
  <si>
    <t>Light Rare Earth Oxide (LREO)</t>
  </si>
  <si>
    <t>Heavy Rare Earth Oxide (HREO)</t>
  </si>
  <si>
    <t>&lt;0.1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</si>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</sst>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2" fontId="0" fillId="0" borderId="0" xfId="0" applyNumberFormat="1"/>
    <xf numFmtId="0" fontId="0" fillId="3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164" fontId="0" fillId="0" borderId="0" xfId="0" applyNumberFormat="1"/>
    <xf numFmtId="0" fontId="1" fillId="0" borderId="4" xfId="0" applyFont="1" applyBorder="1"/>
    <xf numFmtId="0" fontId="0" fillId="0" borderId="9" xfId="0" applyBorder="1"/>
    <xf numFmtId="2" fontId="0" fillId="0" borderId="9" xfId="0" applyNumberFormat="1" applyBorder="1"/>
    <xf numFmtId="0" fontId="0" fillId="3" borderId="9" xfId="0" applyFill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3" borderId="11" xfId="0" applyFill="1" applyBorder="1"/>
    <xf numFmtId="0" fontId="0" fillId="4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12" xfId="0" applyBorder="1" applyAlignment="1">
      <alignment horizontal="center" vertical="center"/>
    </xf>
    <xf numFmtId="2" fontId="1" fillId="0" borderId="0" xfId="0" applyNumberFormat="1" applyFont="1"/>
    <xf numFmtId="164" fontId="1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165" fontId="0" fillId="0" borderId="12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0" xfId="0" applyFont="1" applyFill="1"/>
    <xf numFmtId="0" fontId="2" fillId="8" borderId="0" xfId="0" applyFont="1" applyFill="1"/>
    <xf numFmtId="0" fontId="0" fillId="5" borderId="0" xfId="0" applyFill="1"/>
    <xf numFmtId="0" fontId="2" fillId="6" borderId="12" xfId="0" applyFont="1" applyFill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0" fillId="0" borderId="1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68580</xdr:colOff>
      <xdr:row>0</xdr:row>
      <xdr:rowOff>106680</xdr:rowOff>
    </xdr:from>
    <xdr:to>
      <xdr:col>24</xdr:col>
      <xdr:colOff>442618</xdr:colOff>
      <xdr:row>14</xdr:row>
      <xdr:rowOff>114523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06B5F8-E872-779C-8AA2-A7029048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2340" y="106680"/>
          <a:ext cx="7597798" cy="256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22860</xdr:rowOff>
    </xdr:from>
    <xdr:to>
      <xdr:col>11</xdr:col>
      <xdr:colOff>587365</xdr:colOff>
      <xdr:row>25</xdr:row>
      <xdr:rowOff>38339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1E80FA-4A72-8610-2F03-2C40FB7C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1660"/>
          <a:ext cx="7209145" cy="27586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99060</xdr:rowOff>
    </xdr:from>
    <xdr:to>
      <xdr:col>11</xdr:col>
      <xdr:colOff>541641</xdr:colOff>
      <xdr:row>9</xdr:row>
      <xdr:rowOff>144927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0BB19-D4D2-06FB-AFA8-F8064E6DA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9060"/>
          <a:ext cx="7163421" cy="169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0072-F681-4F85-A62A-C29C8A848FA2}">
  <dimension ref="A1:AC44"/>
  <sheetViews>
    <sheetView topLeftCell="A6" zoomScale="75" zoomScaleNormal="100" workbookViewId="0">
      <selection activeCell="AB7" sqref="AB7"/>
    </sheetView>
  </sheetViews>
  <sheetFormatPr baseColWidth="10" defaultColWidth="8.83203125" defaultRowHeight="15" x14ac:dyDescent="0.2"/>
  <cols>
    <col min="1" max="1" width="15.33203125" bestFit="1" customWidth="1"/>
    <col min="2" max="3" width="10.83203125" customWidth="1"/>
    <col min="4" max="5" width="7.6640625" customWidth="1"/>
    <col min="6" max="6" width="7.83203125" bestFit="1" customWidth="1"/>
    <col min="7" max="26" width="7.33203125" customWidth="1"/>
  </cols>
  <sheetData>
    <row r="1" spans="1:26" ht="16" x14ac:dyDescent="0.2">
      <c r="A1" s="55" t="s">
        <v>200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4" t="s">
        <v>247</v>
      </c>
      <c r="N1" s="54"/>
      <c r="O1" s="54"/>
      <c r="P1" s="54"/>
      <c r="Q1" s="54"/>
      <c r="R1" s="58" t="s">
        <v>248</v>
      </c>
      <c r="S1" s="58"/>
      <c r="T1" s="58"/>
      <c r="U1" s="58"/>
      <c r="V1" s="58"/>
      <c r="W1" s="58"/>
      <c r="X1" s="58"/>
      <c r="Y1" s="58"/>
      <c r="Z1" s="58"/>
    </row>
    <row r="2" spans="1:26" ht="17" x14ac:dyDescent="0.2">
      <c r="A2" s="59" t="s">
        <v>181</v>
      </c>
      <c r="B2" s="41" t="s">
        <v>224</v>
      </c>
      <c r="C2" s="41" t="s">
        <v>225</v>
      </c>
      <c r="D2" s="41" t="s">
        <v>119</v>
      </c>
      <c r="E2" s="44" t="s">
        <v>102</v>
      </c>
      <c r="F2" s="45" t="s">
        <v>173</v>
      </c>
      <c r="G2" s="41" t="s">
        <v>42</v>
      </c>
      <c r="H2" s="41" t="s">
        <v>238</v>
      </c>
      <c r="I2" s="41" t="s">
        <v>29</v>
      </c>
      <c r="J2" s="41" t="s">
        <v>239</v>
      </c>
      <c r="K2" s="41" t="s">
        <v>25</v>
      </c>
      <c r="L2" s="41" t="s">
        <v>174</v>
      </c>
      <c r="M2" s="44" t="s">
        <v>0</v>
      </c>
      <c r="N2" s="44" t="s">
        <v>1</v>
      </c>
      <c r="O2" s="44" t="s">
        <v>2</v>
      </c>
      <c r="P2" s="44" t="s">
        <v>3</v>
      </c>
      <c r="Q2" s="44" t="s">
        <v>4</v>
      </c>
      <c r="R2" s="45" t="s">
        <v>5</v>
      </c>
      <c r="S2" s="45" t="s">
        <v>6</v>
      </c>
      <c r="T2" s="45" t="s">
        <v>7</v>
      </c>
      <c r="U2" s="45" t="s">
        <v>8</v>
      </c>
      <c r="V2" s="45" t="s">
        <v>9</v>
      </c>
      <c r="W2" s="45" t="s">
        <v>10</v>
      </c>
      <c r="X2" s="45" t="s">
        <v>11</v>
      </c>
      <c r="Y2" s="45" t="s">
        <v>12</v>
      </c>
      <c r="Z2" s="49" t="s">
        <v>21</v>
      </c>
    </row>
    <row r="3" spans="1:26" x14ac:dyDescent="0.2">
      <c r="A3" s="60"/>
      <c r="B3" s="41" t="s">
        <v>226</v>
      </c>
      <c r="C3" s="41" t="s">
        <v>226</v>
      </c>
      <c r="D3" s="41" t="s">
        <v>26</v>
      </c>
      <c r="E3" s="41" t="s">
        <v>26</v>
      </c>
      <c r="F3" s="41" t="s">
        <v>26</v>
      </c>
      <c r="G3" s="41" t="s">
        <v>13</v>
      </c>
      <c r="H3" s="41" t="s">
        <v>26</v>
      </c>
      <c r="I3" s="41" t="s">
        <v>13</v>
      </c>
      <c r="J3" s="41" t="s">
        <v>26</v>
      </c>
      <c r="K3" s="41" t="s">
        <v>13</v>
      </c>
      <c r="L3" s="41" t="s">
        <v>26</v>
      </c>
      <c r="M3" s="41" t="s">
        <v>13</v>
      </c>
      <c r="N3" s="41" t="s">
        <v>13</v>
      </c>
      <c r="O3" s="41" t="s">
        <v>13</v>
      </c>
      <c r="P3" s="41" t="s">
        <v>13</v>
      </c>
      <c r="Q3" s="41" t="s">
        <v>13</v>
      </c>
      <c r="R3" s="41" t="s">
        <v>13</v>
      </c>
      <c r="S3" s="41" t="s">
        <v>13</v>
      </c>
      <c r="T3" s="41" t="s">
        <v>13</v>
      </c>
      <c r="U3" s="41" t="s">
        <v>13</v>
      </c>
      <c r="V3" s="41" t="s">
        <v>13</v>
      </c>
      <c r="W3" s="41" t="s">
        <v>13</v>
      </c>
      <c r="X3" s="41" t="s">
        <v>13</v>
      </c>
      <c r="Y3" s="41" t="s">
        <v>13</v>
      </c>
      <c r="Z3" s="41" t="s">
        <v>13</v>
      </c>
    </row>
    <row r="4" spans="1:26" x14ac:dyDescent="0.2">
      <c r="A4" s="42" t="s">
        <v>103</v>
      </c>
      <c r="B4" s="29">
        <v>451440</v>
      </c>
      <c r="C4" s="29">
        <v>5236491</v>
      </c>
      <c r="D4" s="30">
        <v>1.3310772500000002E-2</v>
      </c>
      <c r="E4" s="30">
        <v>4.6989046000000005E-3</v>
      </c>
      <c r="F4" s="30">
        <v>8.6118679000000004E-3</v>
      </c>
      <c r="G4" s="52">
        <v>498</v>
      </c>
      <c r="H4" s="51">
        <v>7.1238900000000008E-2</v>
      </c>
      <c r="I4" s="53">
        <v>25.5</v>
      </c>
      <c r="J4" s="51">
        <v>3.1138050000000003E-3</v>
      </c>
      <c r="K4" s="53">
        <v>243</v>
      </c>
      <c r="L4" s="51">
        <v>2.86497E-2</v>
      </c>
      <c r="M4" s="50">
        <v>3.7</v>
      </c>
      <c r="N4" s="50">
        <v>14.7</v>
      </c>
      <c r="O4" s="50">
        <v>2.4300000000000002</v>
      </c>
      <c r="P4" s="50">
        <v>12.9</v>
      </c>
      <c r="Q4" s="50">
        <v>5.7</v>
      </c>
      <c r="R4" s="50">
        <v>0.57999999999999996</v>
      </c>
      <c r="S4" s="50">
        <v>6.4</v>
      </c>
      <c r="T4" s="50">
        <v>1.3</v>
      </c>
      <c r="U4" s="50">
        <v>7.9</v>
      </c>
      <c r="V4" s="50">
        <v>1.6</v>
      </c>
      <c r="W4" s="50">
        <v>4.7</v>
      </c>
      <c r="X4" s="50">
        <v>0.67</v>
      </c>
      <c r="Y4" s="50">
        <v>4.3</v>
      </c>
      <c r="Z4" s="50">
        <v>43</v>
      </c>
    </row>
    <row r="5" spans="1:26" x14ac:dyDescent="0.2">
      <c r="A5" s="42" t="s">
        <v>104</v>
      </c>
      <c r="B5" s="29">
        <v>451482</v>
      </c>
      <c r="C5" s="29">
        <v>5236486</v>
      </c>
      <c r="D5" s="30">
        <v>0.53280978999999995</v>
      </c>
      <c r="E5" s="30">
        <v>0.42627357999999993</v>
      </c>
      <c r="F5" s="30">
        <v>0.10653621000000001</v>
      </c>
      <c r="G5" s="52">
        <v>16874</v>
      </c>
      <c r="H5" s="51">
        <v>2.4138257000000003</v>
      </c>
      <c r="I5" s="53">
        <v>860</v>
      </c>
      <c r="J5" s="51">
        <v>0.1050146</v>
      </c>
      <c r="K5" s="53">
        <v>11533</v>
      </c>
      <c r="L5" s="51">
        <v>1.3597407000000001</v>
      </c>
      <c r="M5" s="50">
        <v>680</v>
      </c>
      <c r="N5" s="50">
        <v>1670</v>
      </c>
      <c r="O5" s="50">
        <v>203</v>
      </c>
      <c r="P5" s="50">
        <v>803</v>
      </c>
      <c r="Q5" s="50">
        <v>200</v>
      </c>
      <c r="R5" s="50">
        <v>15.1</v>
      </c>
      <c r="S5" s="50">
        <v>139</v>
      </c>
      <c r="T5" s="50">
        <v>21.7</v>
      </c>
      <c r="U5" s="50">
        <v>110</v>
      </c>
      <c r="V5" s="50">
        <v>19</v>
      </c>
      <c r="W5" s="50">
        <v>50.3</v>
      </c>
      <c r="X5" s="50">
        <v>6.8</v>
      </c>
      <c r="Y5" s="50">
        <v>41.2</v>
      </c>
      <c r="Z5" s="50">
        <v>474</v>
      </c>
    </row>
    <row r="6" spans="1:26" x14ac:dyDescent="0.2">
      <c r="A6" s="42" t="s">
        <v>218</v>
      </c>
      <c r="B6" s="29">
        <v>451430</v>
      </c>
      <c r="C6" s="29">
        <v>5236490</v>
      </c>
      <c r="D6" s="30">
        <v>1.8603701040000002</v>
      </c>
      <c r="E6" s="30">
        <v>0.95269626000000007</v>
      </c>
      <c r="F6" s="30">
        <v>0.90767384400000006</v>
      </c>
      <c r="G6" s="52">
        <v>188171</v>
      </c>
      <c r="H6" s="51">
        <v>26.917861550000001</v>
      </c>
      <c r="I6" s="53">
        <v>9300</v>
      </c>
      <c r="J6" s="51">
        <v>1.135623</v>
      </c>
      <c r="K6" s="53">
        <v>100932.99406276505</v>
      </c>
      <c r="L6" s="51">
        <v>11.9</v>
      </c>
      <c r="M6" s="50">
        <v>639</v>
      </c>
      <c r="N6" s="50">
        <v>2960</v>
      </c>
      <c r="O6" s="50">
        <v>497</v>
      </c>
      <c r="P6" s="50">
        <v>2730</v>
      </c>
      <c r="Q6" s="50">
        <v>1170</v>
      </c>
      <c r="R6" s="50">
        <v>120</v>
      </c>
      <c r="S6" s="50" t="s">
        <v>87</v>
      </c>
      <c r="T6" s="50">
        <v>187</v>
      </c>
      <c r="U6" s="50" t="s">
        <v>87</v>
      </c>
      <c r="V6" s="50">
        <v>177</v>
      </c>
      <c r="W6" s="50">
        <v>475</v>
      </c>
      <c r="X6" s="50">
        <v>60.4</v>
      </c>
      <c r="Y6" s="50">
        <v>369</v>
      </c>
      <c r="Z6" s="50">
        <v>4081</v>
      </c>
    </row>
    <row r="7" spans="1:26" x14ac:dyDescent="0.2">
      <c r="A7" s="42" t="s">
        <v>18</v>
      </c>
      <c r="B7" s="29">
        <v>451430</v>
      </c>
      <c r="C7" s="29">
        <v>5236490</v>
      </c>
      <c r="D7" s="30">
        <v>1.6784927799999998E-2</v>
      </c>
      <c r="E7" s="30">
        <v>9.3289528E-3</v>
      </c>
      <c r="F7" s="30">
        <v>7.4559749999999992E-3</v>
      </c>
      <c r="G7" s="52">
        <v>21599</v>
      </c>
      <c r="H7" s="51">
        <v>3.0897369500000003</v>
      </c>
      <c r="I7" s="53">
        <v>75.2</v>
      </c>
      <c r="J7" s="51">
        <v>9.1826720000000011E-3</v>
      </c>
      <c r="K7" s="53">
        <v>860.00000000000011</v>
      </c>
      <c r="L7" s="51">
        <v>0.10139400000000001</v>
      </c>
      <c r="M7" s="50">
        <v>8.1</v>
      </c>
      <c r="N7" s="50">
        <v>29.6</v>
      </c>
      <c r="O7" s="50">
        <v>5.04</v>
      </c>
      <c r="P7" s="50">
        <v>25.6</v>
      </c>
      <c r="Q7" s="50">
        <v>9.9</v>
      </c>
      <c r="R7" s="50">
        <v>1.4</v>
      </c>
      <c r="S7" s="50">
        <v>8.1</v>
      </c>
      <c r="T7" s="50">
        <v>1.5</v>
      </c>
      <c r="U7" s="50">
        <v>8.1</v>
      </c>
      <c r="V7" s="50">
        <v>1.4</v>
      </c>
      <c r="W7" s="50">
        <v>3.5</v>
      </c>
      <c r="X7" s="50">
        <v>0.5</v>
      </c>
      <c r="Y7" s="50">
        <v>2.8</v>
      </c>
      <c r="Z7" s="50">
        <v>34</v>
      </c>
    </row>
    <row r="8" spans="1:26" x14ac:dyDescent="0.2">
      <c r="A8" s="42" t="s">
        <v>19</v>
      </c>
      <c r="B8" s="29">
        <v>451430</v>
      </c>
      <c r="C8" s="29">
        <v>5236490</v>
      </c>
      <c r="D8" s="30">
        <v>1.6866888899999998E-2</v>
      </c>
      <c r="E8" s="30">
        <v>9.2629655999999991E-3</v>
      </c>
      <c r="F8" s="30">
        <v>7.6039232999999999E-3</v>
      </c>
      <c r="G8" s="52">
        <v>1258</v>
      </c>
      <c r="H8" s="51">
        <v>0.17995690000000003</v>
      </c>
      <c r="I8" s="53">
        <v>79.3</v>
      </c>
      <c r="J8" s="51">
        <v>9.6833230000000006E-3</v>
      </c>
      <c r="K8" s="53">
        <v>879.00000000000011</v>
      </c>
      <c r="L8" s="51">
        <v>0.10363410000000001</v>
      </c>
      <c r="M8" s="50">
        <v>8.1</v>
      </c>
      <c r="N8" s="50">
        <v>29.6</v>
      </c>
      <c r="O8" s="50">
        <v>4.88</v>
      </c>
      <c r="P8" s="50">
        <v>25.2</v>
      </c>
      <c r="Q8" s="50">
        <v>9.9</v>
      </c>
      <c r="R8" s="50">
        <v>1.48</v>
      </c>
      <c r="S8" s="50">
        <v>8.4</v>
      </c>
      <c r="T8" s="50">
        <v>1.5</v>
      </c>
      <c r="U8" s="50">
        <v>8.4</v>
      </c>
      <c r="V8" s="50">
        <v>1.5</v>
      </c>
      <c r="W8" s="50">
        <v>3.8</v>
      </c>
      <c r="X8" s="50">
        <v>0.51</v>
      </c>
      <c r="Y8" s="50">
        <v>3</v>
      </c>
      <c r="Z8" s="50">
        <v>34</v>
      </c>
    </row>
    <row r="9" spans="1:26" x14ac:dyDescent="0.2">
      <c r="A9" s="42" t="s">
        <v>184</v>
      </c>
      <c r="B9" s="29">
        <v>452416</v>
      </c>
      <c r="C9" s="29">
        <v>5236699</v>
      </c>
      <c r="D9" s="30">
        <v>0.13087856749999999</v>
      </c>
      <c r="E9" s="30">
        <v>2.7270780000000001E-2</v>
      </c>
      <c r="F9" s="30">
        <v>0.10360778749999999</v>
      </c>
      <c r="G9" s="52">
        <v>1706</v>
      </c>
      <c r="H9" s="51">
        <v>0.24404329999999999</v>
      </c>
      <c r="I9" s="53">
        <v>29</v>
      </c>
      <c r="J9" s="51">
        <v>3.5411900000000005E-3</v>
      </c>
      <c r="K9" s="53">
        <v>326.99999999999994</v>
      </c>
      <c r="L9" s="51">
        <v>3.8553299999999999E-2</v>
      </c>
      <c r="M9" s="50">
        <v>15</v>
      </c>
      <c r="N9" s="50">
        <v>58.8</v>
      </c>
      <c r="O9" s="50">
        <v>12.4</v>
      </c>
      <c r="P9" s="50">
        <v>84.4</v>
      </c>
      <c r="Q9" s="50">
        <v>59.9</v>
      </c>
      <c r="R9" s="50">
        <v>6.83</v>
      </c>
      <c r="S9" s="50">
        <v>86.9</v>
      </c>
      <c r="T9" s="50">
        <v>18</v>
      </c>
      <c r="U9" s="50">
        <v>117</v>
      </c>
      <c r="V9" s="50">
        <v>24.5</v>
      </c>
      <c r="W9" s="50">
        <v>69.3</v>
      </c>
      <c r="X9" s="50">
        <v>9.58</v>
      </c>
      <c r="Y9" s="50">
        <v>53.8</v>
      </c>
      <c r="Z9" s="50">
        <v>467</v>
      </c>
    </row>
    <row r="10" spans="1:26" x14ac:dyDescent="0.2">
      <c r="A10" s="42" t="s">
        <v>185</v>
      </c>
      <c r="B10" s="29">
        <v>452358</v>
      </c>
      <c r="C10" s="29">
        <v>5236691</v>
      </c>
      <c r="D10" s="30">
        <v>4.3649595200000002E-2</v>
      </c>
      <c r="E10" s="30">
        <v>9.5863479999999997E-3</v>
      </c>
      <c r="F10" s="30">
        <v>3.4063247200000001E-2</v>
      </c>
      <c r="G10" s="52">
        <v>562</v>
      </c>
      <c r="H10" s="51">
        <v>8.039410000000001E-2</v>
      </c>
      <c r="I10" s="53">
        <v>10.3</v>
      </c>
      <c r="J10" s="51">
        <v>1.2577330000000002E-3</v>
      </c>
      <c r="K10" s="53">
        <v>71.199999999999989</v>
      </c>
      <c r="L10" s="51">
        <v>8.3944799999999993E-3</v>
      </c>
      <c r="M10" s="50">
        <v>6.4</v>
      </c>
      <c r="N10" s="50">
        <v>22.7</v>
      </c>
      <c r="O10" s="50">
        <v>4.4000000000000004</v>
      </c>
      <c r="P10" s="50">
        <v>28.2</v>
      </c>
      <c r="Q10" s="50">
        <v>19.2</v>
      </c>
      <c r="R10" s="50">
        <v>2.4300000000000002</v>
      </c>
      <c r="S10" s="50">
        <v>29.8</v>
      </c>
      <c r="T10" s="50">
        <v>5.9</v>
      </c>
      <c r="U10" s="50">
        <v>39</v>
      </c>
      <c r="V10" s="50">
        <v>8.1999999999999993</v>
      </c>
      <c r="W10" s="50">
        <v>23.2</v>
      </c>
      <c r="X10" s="50">
        <v>3.15</v>
      </c>
      <c r="Y10" s="50">
        <v>18</v>
      </c>
      <c r="Z10" s="50">
        <v>151</v>
      </c>
    </row>
    <row r="11" spans="1:26" x14ac:dyDescent="0.2">
      <c r="A11" s="42" t="s">
        <v>186</v>
      </c>
      <c r="B11" s="29">
        <v>452358</v>
      </c>
      <c r="C11" s="29">
        <v>5236691</v>
      </c>
      <c r="D11" s="30">
        <v>0.10138341869999999</v>
      </c>
      <c r="E11" s="30">
        <v>2.0528657400000001E-2</v>
      </c>
      <c r="F11" s="30">
        <v>8.0854761299999994E-2</v>
      </c>
      <c r="G11" s="52">
        <v>1118</v>
      </c>
      <c r="H11" s="51">
        <v>0.15992990000000001</v>
      </c>
      <c r="I11" s="53">
        <v>15.5</v>
      </c>
      <c r="J11" s="51">
        <v>1.8927050000000002E-3</v>
      </c>
      <c r="K11" s="53">
        <v>191</v>
      </c>
      <c r="L11" s="51">
        <v>2.2518900000000001E-2</v>
      </c>
      <c r="M11" s="50">
        <v>10.6</v>
      </c>
      <c r="N11" s="50">
        <v>43.2</v>
      </c>
      <c r="O11" s="50">
        <v>9.27</v>
      </c>
      <c r="P11" s="50">
        <v>66.5</v>
      </c>
      <c r="Q11" s="50">
        <v>44</v>
      </c>
      <c r="R11" s="50">
        <v>5.24</v>
      </c>
      <c r="S11" s="50">
        <v>64.599999999999994</v>
      </c>
      <c r="T11" s="50">
        <v>13.9</v>
      </c>
      <c r="U11" s="50">
        <v>90.2</v>
      </c>
      <c r="V11" s="50">
        <v>18.5</v>
      </c>
      <c r="W11" s="50">
        <v>53.6</v>
      </c>
      <c r="X11" s="50">
        <v>7.27</v>
      </c>
      <c r="Y11" s="50">
        <v>40.6</v>
      </c>
      <c r="Z11" s="50">
        <v>371</v>
      </c>
    </row>
    <row r="12" spans="1:26" x14ac:dyDescent="0.2">
      <c r="A12" s="42" t="s">
        <v>187</v>
      </c>
      <c r="B12" s="29">
        <v>452257</v>
      </c>
      <c r="C12" s="29">
        <v>5236665</v>
      </c>
      <c r="D12" s="30">
        <v>0.40048605640000001</v>
      </c>
      <c r="E12" s="30">
        <v>0.32875868000000003</v>
      </c>
      <c r="F12" s="30">
        <v>7.1727376400000001E-2</v>
      </c>
      <c r="G12" s="52">
        <v>2251</v>
      </c>
      <c r="H12" s="51">
        <v>0.32200555000000003</v>
      </c>
      <c r="I12" s="53">
        <v>99.4</v>
      </c>
      <c r="J12" s="51">
        <v>1.2137734000000002E-2</v>
      </c>
      <c r="K12" s="53">
        <v>1159.9999999999998</v>
      </c>
      <c r="L12" s="51">
        <v>0.136764</v>
      </c>
      <c r="M12" s="50">
        <v>561</v>
      </c>
      <c r="N12" s="50">
        <v>1290</v>
      </c>
      <c r="O12" s="50">
        <v>158</v>
      </c>
      <c r="P12" s="50">
        <v>607</v>
      </c>
      <c r="Q12" s="50">
        <v>126</v>
      </c>
      <c r="R12" s="50">
        <v>9.7100000000000009</v>
      </c>
      <c r="S12" s="50">
        <v>97.2</v>
      </c>
      <c r="T12" s="50">
        <v>14.4</v>
      </c>
      <c r="U12" s="50">
        <v>77</v>
      </c>
      <c r="V12" s="50">
        <v>14.3</v>
      </c>
      <c r="W12" s="50">
        <v>40.299999999999997</v>
      </c>
      <c r="X12" s="50">
        <v>5.25</v>
      </c>
      <c r="Y12" s="50">
        <v>28.9</v>
      </c>
      <c r="Z12" s="50">
        <v>305</v>
      </c>
    </row>
    <row r="13" spans="1:26" x14ac:dyDescent="0.2">
      <c r="A13" s="42" t="s">
        <v>188</v>
      </c>
      <c r="B13" s="29">
        <v>452015</v>
      </c>
      <c r="C13" s="29">
        <v>5236568</v>
      </c>
      <c r="D13" s="30">
        <v>0.10938215970000001</v>
      </c>
      <c r="E13" s="30">
        <v>6.9777900000000004E-2</v>
      </c>
      <c r="F13" s="30">
        <v>3.9604259699999998E-2</v>
      </c>
      <c r="G13" s="52">
        <v>1258</v>
      </c>
      <c r="H13" s="51">
        <v>0.17995690000000003</v>
      </c>
      <c r="I13" s="53">
        <v>55.8</v>
      </c>
      <c r="J13" s="51">
        <v>6.8137380000000006E-3</v>
      </c>
      <c r="K13" s="53">
        <v>577</v>
      </c>
      <c r="L13" s="51">
        <v>6.80283E-2</v>
      </c>
      <c r="M13" s="50">
        <v>96.2</v>
      </c>
      <c r="N13" s="50">
        <v>278</v>
      </c>
      <c r="O13" s="50">
        <v>32.6</v>
      </c>
      <c r="P13" s="50">
        <v>134</v>
      </c>
      <c r="Q13" s="50">
        <v>41.2</v>
      </c>
      <c r="R13" s="50">
        <v>3.88</v>
      </c>
      <c r="S13" s="50">
        <v>42.9</v>
      </c>
      <c r="T13" s="50">
        <v>7.6</v>
      </c>
      <c r="U13" s="50">
        <v>44</v>
      </c>
      <c r="V13" s="50">
        <v>9</v>
      </c>
      <c r="W13" s="50">
        <v>24.7</v>
      </c>
      <c r="X13" s="50">
        <v>3.25</v>
      </c>
      <c r="Y13" s="50">
        <v>19.3</v>
      </c>
      <c r="Z13" s="50">
        <v>172</v>
      </c>
    </row>
    <row r="14" spans="1:26" x14ac:dyDescent="0.2">
      <c r="A14" s="42" t="s">
        <v>189</v>
      </c>
      <c r="B14" s="29">
        <v>451997</v>
      </c>
      <c r="C14" s="29">
        <v>5236549</v>
      </c>
      <c r="D14" s="30">
        <v>0.47494747249999997</v>
      </c>
      <c r="E14" s="30">
        <v>0.39764849999999996</v>
      </c>
      <c r="F14" s="30">
        <v>7.7298972499999993E-2</v>
      </c>
      <c r="G14" s="52">
        <v>7060</v>
      </c>
      <c r="H14" s="51">
        <v>1.009933</v>
      </c>
      <c r="I14" s="53">
        <v>380</v>
      </c>
      <c r="J14" s="51">
        <v>4.64018E-2</v>
      </c>
      <c r="K14" s="53">
        <v>5280</v>
      </c>
      <c r="L14" s="51">
        <v>0.62251199999999995</v>
      </c>
      <c r="M14" s="50">
        <v>628</v>
      </c>
      <c r="N14" s="50">
        <v>1540</v>
      </c>
      <c r="O14" s="50">
        <v>193</v>
      </c>
      <c r="P14" s="50">
        <v>781</v>
      </c>
      <c r="Q14" s="50">
        <v>176</v>
      </c>
      <c r="R14" s="50">
        <v>13.2</v>
      </c>
      <c r="S14" s="50">
        <v>118</v>
      </c>
      <c r="T14" s="50">
        <v>16.8</v>
      </c>
      <c r="U14" s="50">
        <v>84.3</v>
      </c>
      <c r="V14" s="50">
        <v>14.3</v>
      </c>
      <c r="W14" s="50">
        <v>38.5</v>
      </c>
      <c r="X14" s="50">
        <v>5.15</v>
      </c>
      <c r="Y14" s="50">
        <v>30.8</v>
      </c>
      <c r="Z14" s="50">
        <v>318</v>
      </c>
    </row>
    <row r="15" spans="1:26" x14ac:dyDescent="0.2">
      <c r="A15" s="42" t="s">
        <v>246</v>
      </c>
      <c r="B15" s="29">
        <v>451997</v>
      </c>
      <c r="C15" s="29">
        <v>5236549</v>
      </c>
      <c r="D15" s="30">
        <v>0.15453058040000001</v>
      </c>
      <c r="E15" s="30">
        <v>0.12814895600000001</v>
      </c>
      <c r="F15" s="30">
        <v>2.6381624399999998E-2</v>
      </c>
      <c r="G15" s="52">
        <v>2251</v>
      </c>
      <c r="H15" s="51">
        <v>0.32200555000000003</v>
      </c>
      <c r="I15" s="53">
        <v>129</v>
      </c>
      <c r="J15" s="51">
        <v>1.5752190000000003E-2</v>
      </c>
      <c r="K15" s="53">
        <v>1670</v>
      </c>
      <c r="L15" s="51">
        <v>0.19689300000000001</v>
      </c>
      <c r="M15" s="50">
        <v>203</v>
      </c>
      <c r="N15" s="50">
        <v>501</v>
      </c>
      <c r="O15" s="50">
        <v>62.6</v>
      </c>
      <c r="P15" s="50">
        <v>248</v>
      </c>
      <c r="Q15" s="50">
        <v>54.4</v>
      </c>
      <c r="R15" s="50">
        <v>4.3600000000000003</v>
      </c>
      <c r="S15" s="50">
        <v>38.799999999999997</v>
      </c>
      <c r="T15" s="50">
        <v>5.3</v>
      </c>
      <c r="U15" s="50">
        <v>27.3</v>
      </c>
      <c r="V15" s="50" t="s">
        <v>249</v>
      </c>
      <c r="W15" s="50">
        <v>13.8</v>
      </c>
      <c r="X15" s="50">
        <v>2</v>
      </c>
      <c r="Y15" s="50">
        <v>13</v>
      </c>
      <c r="Z15" s="50">
        <v>113</v>
      </c>
    </row>
    <row r="16" spans="1:26" x14ac:dyDescent="0.2">
      <c r="A16" s="42" t="s">
        <v>190</v>
      </c>
      <c r="B16" s="29">
        <v>451887</v>
      </c>
      <c r="C16" s="29">
        <v>5236548</v>
      </c>
      <c r="D16" s="30">
        <v>1.0222395700000001E-2</v>
      </c>
      <c r="E16" s="30">
        <v>7.1145964000000009E-3</v>
      </c>
      <c r="F16" s="30">
        <v>3.1077992999999997E-3</v>
      </c>
      <c r="G16" s="52">
        <v>183</v>
      </c>
      <c r="H16" s="51">
        <v>2.6178150000000001E-2</v>
      </c>
      <c r="I16" s="53">
        <v>9.6</v>
      </c>
      <c r="J16" s="51">
        <v>1.172256E-3</v>
      </c>
      <c r="K16" s="53">
        <v>108.99999999999999</v>
      </c>
      <c r="L16" s="51">
        <v>1.2851099999999999E-2</v>
      </c>
      <c r="M16" s="50">
        <v>10.9</v>
      </c>
      <c r="N16" s="50">
        <v>28.6</v>
      </c>
      <c r="O16" s="50">
        <v>3.22</v>
      </c>
      <c r="P16" s="50">
        <v>13.3</v>
      </c>
      <c r="Q16" s="50">
        <v>3.3</v>
      </c>
      <c r="R16" s="50">
        <v>0.67</v>
      </c>
      <c r="S16" s="50">
        <v>2.9</v>
      </c>
      <c r="T16" s="50">
        <v>0.5</v>
      </c>
      <c r="U16" s="50">
        <v>2.7</v>
      </c>
      <c r="V16" s="50">
        <v>0.5</v>
      </c>
      <c r="W16" s="50">
        <v>1.6</v>
      </c>
      <c r="X16" s="50">
        <v>0</v>
      </c>
      <c r="Y16" s="50">
        <v>1.6</v>
      </c>
      <c r="Z16" s="50">
        <v>15</v>
      </c>
    </row>
    <row r="17" spans="1:26" x14ac:dyDescent="0.2">
      <c r="A17" s="42" t="s">
        <v>223</v>
      </c>
      <c r="B17" s="29">
        <v>451856</v>
      </c>
      <c r="C17" s="29">
        <v>5236541</v>
      </c>
      <c r="D17" s="30">
        <v>3.4532837900000002E-2</v>
      </c>
      <c r="E17" s="30">
        <v>2.5096360000000002E-2</v>
      </c>
      <c r="F17" s="30">
        <v>9.4364779000000003E-3</v>
      </c>
      <c r="G17" s="52">
        <v>481</v>
      </c>
      <c r="H17" s="51">
        <v>6.8807050000000008E-2</v>
      </c>
      <c r="I17" s="53">
        <v>29.2</v>
      </c>
      <c r="J17" s="51">
        <v>3.5656120000000001E-3</v>
      </c>
      <c r="K17" s="53">
        <v>359.00000000000006</v>
      </c>
      <c r="L17" s="51">
        <v>4.2326100000000005E-2</v>
      </c>
      <c r="M17" s="50">
        <v>92.5</v>
      </c>
      <c r="N17" s="50" t="s">
        <v>250</v>
      </c>
      <c r="O17" s="50">
        <v>22.4</v>
      </c>
      <c r="P17" s="50">
        <v>80.400000000000006</v>
      </c>
      <c r="Q17" s="50">
        <v>17.600000000000001</v>
      </c>
      <c r="R17" s="50">
        <v>2</v>
      </c>
      <c r="S17" s="50">
        <v>13.6</v>
      </c>
      <c r="T17" s="50">
        <v>1.9</v>
      </c>
      <c r="U17" s="50">
        <v>9.9</v>
      </c>
      <c r="V17" s="50">
        <v>1.7</v>
      </c>
      <c r="W17" s="50">
        <v>4.5999999999999996</v>
      </c>
      <c r="X17" s="50">
        <v>0.59</v>
      </c>
      <c r="Y17" s="50">
        <v>3.6</v>
      </c>
      <c r="Z17" s="50">
        <v>40</v>
      </c>
    </row>
    <row r="18" spans="1:26" x14ac:dyDescent="0.2">
      <c r="A18" s="42" t="s">
        <v>192</v>
      </c>
      <c r="B18" s="29">
        <v>451780</v>
      </c>
      <c r="C18" s="29">
        <v>5236506</v>
      </c>
      <c r="D18" s="30">
        <v>0.24222030000000003</v>
      </c>
      <c r="E18" s="30">
        <v>0.19568101000000002</v>
      </c>
      <c r="F18" s="30">
        <v>4.6539290000000004E-2</v>
      </c>
      <c r="G18" s="52">
        <v>2467</v>
      </c>
      <c r="H18" s="51">
        <v>0.35290435000000003</v>
      </c>
      <c r="I18" s="53">
        <v>135</v>
      </c>
      <c r="J18" s="51">
        <v>1.6484849999999999E-2</v>
      </c>
      <c r="K18" s="53">
        <v>1530</v>
      </c>
      <c r="L18" s="51">
        <v>0.18038700000000002</v>
      </c>
      <c r="M18" s="50">
        <v>302</v>
      </c>
      <c r="N18" s="50">
        <v>773</v>
      </c>
      <c r="O18" s="50">
        <v>92.9</v>
      </c>
      <c r="P18" s="50">
        <v>374</v>
      </c>
      <c r="Q18" s="50">
        <v>90.2</v>
      </c>
      <c r="R18" s="50">
        <v>7.41</v>
      </c>
      <c r="S18" s="50">
        <v>67.8</v>
      </c>
      <c r="T18" s="50">
        <v>10.3</v>
      </c>
      <c r="U18" s="50">
        <v>52.4</v>
      </c>
      <c r="V18" s="50">
        <v>8.6</v>
      </c>
      <c r="W18" s="50">
        <v>21.7</v>
      </c>
      <c r="X18" s="50">
        <v>2.71</v>
      </c>
      <c r="Y18" s="50">
        <v>14</v>
      </c>
      <c r="Z18" s="50">
        <v>199</v>
      </c>
    </row>
    <row r="19" spans="1:26" x14ac:dyDescent="0.2">
      <c r="A19" s="42" t="s">
        <v>193</v>
      </c>
      <c r="B19" s="29">
        <v>452204</v>
      </c>
      <c r="C19" s="29">
        <v>5236642</v>
      </c>
      <c r="D19" s="30">
        <v>0.1732367709</v>
      </c>
      <c r="E19" s="30">
        <v>9.4288470000000013E-2</v>
      </c>
      <c r="F19" s="30">
        <v>7.8948300900000004E-2</v>
      </c>
      <c r="G19" s="52">
        <v>1789</v>
      </c>
      <c r="H19" s="51">
        <v>0.25591645000000002</v>
      </c>
      <c r="I19" s="53">
        <v>54.5</v>
      </c>
      <c r="J19" s="51">
        <v>6.6549950000000012E-3</v>
      </c>
      <c r="K19" s="53">
        <v>677</v>
      </c>
      <c r="L19" s="51">
        <v>7.9818299999999995E-2</v>
      </c>
      <c r="M19" s="50">
        <v>137</v>
      </c>
      <c r="N19" s="50">
        <v>345</v>
      </c>
      <c r="O19" s="50">
        <v>43.9</v>
      </c>
      <c r="P19" s="50">
        <v>195</v>
      </c>
      <c r="Q19" s="50">
        <v>67.2</v>
      </c>
      <c r="R19" s="50">
        <v>6.47</v>
      </c>
      <c r="S19" s="50">
        <v>74.7</v>
      </c>
      <c r="T19" s="50">
        <v>15.1</v>
      </c>
      <c r="U19" s="50">
        <v>91.7</v>
      </c>
      <c r="V19" s="50">
        <v>18.600000000000001</v>
      </c>
      <c r="W19" s="50">
        <v>51.9</v>
      </c>
      <c r="X19" s="50">
        <v>6.86</v>
      </c>
      <c r="Y19" s="50">
        <v>37.299999999999997</v>
      </c>
      <c r="Z19" s="50">
        <v>348</v>
      </c>
    </row>
    <row r="20" spans="1:26" x14ac:dyDescent="0.2">
      <c r="A20" s="42" t="s">
        <v>194</v>
      </c>
      <c r="B20" s="29">
        <v>451727</v>
      </c>
      <c r="C20" s="29">
        <v>5236536</v>
      </c>
      <c r="D20" s="30">
        <v>0.61683979300000003</v>
      </c>
      <c r="E20" s="30">
        <v>0.46824589999999999</v>
      </c>
      <c r="F20" s="30">
        <v>0.14859389299999998</v>
      </c>
      <c r="G20" s="52">
        <v>4285</v>
      </c>
      <c r="H20" s="51">
        <v>0.61296925000000002</v>
      </c>
      <c r="I20" s="53">
        <v>170</v>
      </c>
      <c r="J20" s="51">
        <v>2.0758700000000001E-2</v>
      </c>
      <c r="K20" s="53" t="s">
        <v>87</v>
      </c>
      <c r="L20" s="51">
        <v>0.23580000000000001</v>
      </c>
      <c r="M20" s="50">
        <v>719</v>
      </c>
      <c r="N20" s="50">
        <v>1880</v>
      </c>
      <c r="O20" s="50">
        <v>219</v>
      </c>
      <c r="P20" s="50">
        <v>868</v>
      </c>
      <c r="Q20" s="50">
        <v>218</v>
      </c>
      <c r="R20" s="50">
        <v>16.3</v>
      </c>
      <c r="S20" s="50">
        <v>183</v>
      </c>
      <c r="T20" s="50">
        <v>31</v>
      </c>
      <c r="U20" s="50">
        <v>171</v>
      </c>
      <c r="V20" s="50">
        <v>32.299999999999997</v>
      </c>
      <c r="W20" s="50">
        <v>89.3</v>
      </c>
      <c r="X20" s="50">
        <v>11.8</v>
      </c>
      <c r="Y20" s="50">
        <v>64.400000000000006</v>
      </c>
      <c r="Z20" s="50">
        <v>628</v>
      </c>
    </row>
    <row r="21" spans="1:26" x14ac:dyDescent="0.2">
      <c r="A21" s="42" t="s">
        <v>195</v>
      </c>
      <c r="B21" s="29">
        <v>451607</v>
      </c>
      <c r="C21" s="29">
        <v>5236530</v>
      </c>
      <c r="D21" s="30">
        <v>2.3478812599999999E-2</v>
      </c>
      <c r="E21" s="30">
        <v>1.7838202399999999E-2</v>
      </c>
      <c r="F21" s="30">
        <v>5.6406102000000008E-3</v>
      </c>
      <c r="G21" s="52">
        <v>176</v>
      </c>
      <c r="H21" s="51">
        <v>2.5176800000000003E-2</v>
      </c>
      <c r="I21" s="53">
        <v>8.9</v>
      </c>
      <c r="J21" s="51">
        <v>1.0867790000000002E-3</v>
      </c>
      <c r="K21" s="53">
        <v>83</v>
      </c>
      <c r="L21" s="51">
        <v>9.7856999999999996E-3</v>
      </c>
      <c r="M21" s="50">
        <v>26.2</v>
      </c>
      <c r="N21" s="50">
        <v>74</v>
      </c>
      <c r="O21" s="50">
        <v>7.92</v>
      </c>
      <c r="P21" s="50">
        <v>32.4</v>
      </c>
      <c r="Q21" s="50">
        <v>8.1</v>
      </c>
      <c r="R21" s="50">
        <v>1.02</v>
      </c>
      <c r="S21" s="50">
        <v>6.7</v>
      </c>
      <c r="T21" s="50">
        <v>1.2</v>
      </c>
      <c r="U21" s="50">
        <v>6.3</v>
      </c>
      <c r="V21" s="50">
        <v>1.2</v>
      </c>
      <c r="W21" s="50">
        <v>3.2</v>
      </c>
      <c r="X21" s="50">
        <v>0.44</v>
      </c>
      <c r="Y21" s="50">
        <v>2.5</v>
      </c>
      <c r="Z21" s="50">
        <v>24</v>
      </c>
    </row>
    <row r="22" spans="1:26" x14ac:dyDescent="0.2">
      <c r="A22" s="42" t="s">
        <v>196</v>
      </c>
      <c r="B22" s="29">
        <v>451575</v>
      </c>
      <c r="C22" s="29">
        <v>5236540</v>
      </c>
      <c r="D22" s="30">
        <v>6.1749964499999997E-2</v>
      </c>
      <c r="E22" s="30">
        <v>4.1027893999999995E-2</v>
      </c>
      <c r="F22" s="30">
        <v>2.0722070500000002E-2</v>
      </c>
      <c r="G22" s="52">
        <v>1244</v>
      </c>
      <c r="H22" s="51">
        <v>0.17795420000000001</v>
      </c>
      <c r="I22" s="53">
        <v>67.5</v>
      </c>
      <c r="J22" s="51">
        <v>8.2424249999999994E-3</v>
      </c>
      <c r="K22" s="53">
        <v>791</v>
      </c>
      <c r="L22" s="51">
        <v>9.3258900000000006E-2</v>
      </c>
      <c r="M22" s="50">
        <v>59.6</v>
      </c>
      <c r="N22" s="50">
        <v>174</v>
      </c>
      <c r="O22" s="50">
        <v>19.899999999999999</v>
      </c>
      <c r="P22" s="50">
        <v>63.9</v>
      </c>
      <c r="Q22" s="50">
        <v>24.2</v>
      </c>
      <c r="R22" s="50">
        <v>2.37</v>
      </c>
      <c r="S22" s="50">
        <v>21.2</v>
      </c>
      <c r="T22" s="50">
        <v>3.9</v>
      </c>
      <c r="U22" s="50">
        <v>22.6</v>
      </c>
      <c r="V22" s="50">
        <v>4.4000000000000004</v>
      </c>
      <c r="W22" s="50">
        <v>12.5</v>
      </c>
      <c r="X22" s="50">
        <v>1.72</v>
      </c>
      <c r="Y22" s="50">
        <v>10</v>
      </c>
      <c r="Z22" s="50">
        <v>92</v>
      </c>
    </row>
    <row r="23" spans="1:26" x14ac:dyDescent="0.2">
      <c r="A23" s="42" t="s">
        <v>197</v>
      </c>
      <c r="B23" s="29">
        <v>451435</v>
      </c>
      <c r="C23" s="29">
        <v>5236479</v>
      </c>
      <c r="D23" s="30">
        <v>9.0690279999999998E-3</v>
      </c>
      <c r="E23" s="30">
        <v>3.6550269999999999E-3</v>
      </c>
      <c r="F23" s="30">
        <v>5.4140010000000008E-3</v>
      </c>
      <c r="G23" s="52">
        <v>110</v>
      </c>
      <c r="H23" s="51">
        <v>1.5735500000000003E-2</v>
      </c>
      <c r="I23" s="53">
        <v>7.7</v>
      </c>
      <c r="J23" s="51">
        <v>9.4024700000000007E-4</v>
      </c>
      <c r="K23" s="53">
        <v>30.1</v>
      </c>
      <c r="L23" s="51">
        <v>3.5487900000000005E-3</v>
      </c>
      <c r="M23" s="50">
        <v>5.0999999999999996</v>
      </c>
      <c r="N23" s="50">
        <v>13.5</v>
      </c>
      <c r="O23" s="50">
        <v>1.55</v>
      </c>
      <c r="P23" s="50">
        <v>7.8</v>
      </c>
      <c r="Q23" s="50">
        <v>2.6</v>
      </c>
      <c r="R23" s="50">
        <v>0.71</v>
      </c>
      <c r="S23" s="50">
        <v>3</v>
      </c>
      <c r="T23" s="50">
        <v>0.7</v>
      </c>
      <c r="U23" s="50">
        <v>4.5</v>
      </c>
      <c r="V23" s="50">
        <v>1</v>
      </c>
      <c r="W23" s="50">
        <v>3.5</v>
      </c>
      <c r="X23" s="50">
        <v>0.61</v>
      </c>
      <c r="Y23" s="50">
        <v>4.4000000000000004</v>
      </c>
      <c r="Z23" s="50">
        <v>26</v>
      </c>
    </row>
    <row r="24" spans="1:26" x14ac:dyDescent="0.2">
      <c r="A24" s="42" t="s">
        <v>95</v>
      </c>
      <c r="B24" s="29">
        <v>451991</v>
      </c>
      <c r="C24" s="29">
        <v>5236555</v>
      </c>
      <c r="D24" s="30">
        <v>0.7242984563</v>
      </c>
      <c r="E24" s="30">
        <v>0.62973250000000003</v>
      </c>
      <c r="F24" s="30">
        <v>9.4565956300000018E-2</v>
      </c>
      <c r="G24" s="52" t="s">
        <v>86</v>
      </c>
      <c r="H24" s="51" t="s">
        <v>240</v>
      </c>
      <c r="I24" s="53">
        <v>471</v>
      </c>
      <c r="J24" s="51">
        <v>5.7513809999999999E-2</v>
      </c>
      <c r="K24" s="53" t="s">
        <v>87</v>
      </c>
      <c r="L24" s="51" t="s">
        <v>222</v>
      </c>
      <c r="M24" s="50">
        <v>1135</v>
      </c>
      <c r="N24" s="50">
        <v>2370</v>
      </c>
      <c r="O24" s="50">
        <v>313</v>
      </c>
      <c r="P24" s="50">
        <v>1185</v>
      </c>
      <c r="Q24" s="50">
        <v>254</v>
      </c>
      <c r="R24" s="50">
        <v>18.3</v>
      </c>
      <c r="S24" s="50">
        <v>163</v>
      </c>
      <c r="T24" s="50">
        <v>20</v>
      </c>
      <c r="U24" s="50">
        <v>97.4</v>
      </c>
      <c r="V24" s="50">
        <v>16.5</v>
      </c>
      <c r="W24" s="50">
        <v>44.4</v>
      </c>
      <c r="X24" s="50">
        <v>5.63</v>
      </c>
      <c r="Y24" s="50">
        <v>35.200000000000003</v>
      </c>
      <c r="Z24" s="50">
        <v>382</v>
      </c>
    </row>
    <row r="25" spans="1:26" x14ac:dyDescent="0.2">
      <c r="A25" s="42" t="s">
        <v>96</v>
      </c>
      <c r="B25" s="29">
        <v>451832</v>
      </c>
      <c r="C25" s="29">
        <v>5236534</v>
      </c>
      <c r="D25" s="30">
        <v>0.15826266510000001</v>
      </c>
      <c r="E25" s="30">
        <v>0.13878759600000001</v>
      </c>
      <c r="F25" s="30">
        <v>1.9475069100000002E-2</v>
      </c>
      <c r="G25" s="52">
        <v>644</v>
      </c>
      <c r="H25" s="51">
        <v>9.2124200000000003E-2</v>
      </c>
      <c r="I25" s="53">
        <v>33.5</v>
      </c>
      <c r="J25" s="51">
        <v>4.0906850000000002E-3</v>
      </c>
      <c r="K25" s="53">
        <v>270.00000000000006</v>
      </c>
      <c r="L25" s="51">
        <v>3.1833000000000007E-2</v>
      </c>
      <c r="M25" s="50">
        <v>240</v>
      </c>
      <c r="N25" s="50">
        <v>577</v>
      </c>
      <c r="O25" s="50">
        <v>63.2</v>
      </c>
      <c r="P25" s="50">
        <v>229</v>
      </c>
      <c r="Q25" s="50">
        <v>46.7</v>
      </c>
      <c r="R25" s="50">
        <v>4.01</v>
      </c>
      <c r="S25" s="50">
        <v>31</v>
      </c>
      <c r="T25" s="50">
        <v>3.93</v>
      </c>
      <c r="U25" s="50">
        <v>19.149999999999999</v>
      </c>
      <c r="V25" s="50">
        <v>3.36</v>
      </c>
      <c r="W25" s="50">
        <v>8.2200000000000006</v>
      </c>
      <c r="X25" s="50">
        <v>0.99</v>
      </c>
      <c r="Y25" s="50">
        <v>5.46</v>
      </c>
      <c r="Z25" s="50">
        <v>84.4</v>
      </c>
    </row>
    <row r="26" spans="1:26" x14ac:dyDescent="0.2">
      <c r="A26" s="42" t="s">
        <v>97</v>
      </c>
      <c r="B26" s="29">
        <v>451683</v>
      </c>
      <c r="C26" s="29">
        <v>5236545</v>
      </c>
      <c r="D26" s="30">
        <v>1.0539297920999999</v>
      </c>
      <c r="E26" s="30">
        <v>0.86725573999999994</v>
      </c>
      <c r="F26" s="30">
        <v>0.18667405209999999</v>
      </c>
      <c r="G26" s="52">
        <v>7400</v>
      </c>
      <c r="H26" s="51">
        <v>1.05857</v>
      </c>
      <c r="I26" s="53">
        <v>381</v>
      </c>
      <c r="J26" s="51">
        <v>4.6523910000000002E-2</v>
      </c>
      <c r="K26" s="53">
        <v>3500</v>
      </c>
      <c r="L26" s="51">
        <v>0.41265000000000002</v>
      </c>
      <c r="M26" s="50">
        <v>1520</v>
      </c>
      <c r="N26" s="50">
        <v>3250</v>
      </c>
      <c r="O26" s="50">
        <v>433</v>
      </c>
      <c r="P26" s="50">
        <v>1645</v>
      </c>
      <c r="Q26" s="50">
        <v>393</v>
      </c>
      <c r="R26" s="50">
        <v>29.2</v>
      </c>
      <c r="S26" s="50">
        <v>297</v>
      </c>
      <c r="T26" s="50">
        <v>39.1</v>
      </c>
      <c r="U26" s="50">
        <v>203</v>
      </c>
      <c r="V26" s="50">
        <v>34</v>
      </c>
      <c r="W26" s="50">
        <v>84.3</v>
      </c>
      <c r="X26" s="50">
        <v>9.81</v>
      </c>
      <c r="Y26" s="50">
        <v>52.1</v>
      </c>
      <c r="Z26" s="50">
        <v>792</v>
      </c>
    </row>
    <row r="27" spans="1:26" x14ac:dyDescent="0.2">
      <c r="A27" s="42" t="s">
        <v>219</v>
      </c>
      <c r="B27" s="29">
        <v>451318</v>
      </c>
      <c r="C27" s="29">
        <v>5236530</v>
      </c>
      <c r="D27" s="30">
        <v>2.7256516309999999</v>
      </c>
      <c r="E27" s="30">
        <v>2.2795511199999998</v>
      </c>
      <c r="F27" s="30">
        <v>0.44610051100000003</v>
      </c>
      <c r="G27" s="52">
        <v>23200</v>
      </c>
      <c r="H27" s="51">
        <v>3.3187600000000006</v>
      </c>
      <c r="I27" s="53">
        <v>1150</v>
      </c>
      <c r="J27" s="51">
        <v>0.14042650000000001</v>
      </c>
      <c r="K27" s="53">
        <v>13300</v>
      </c>
      <c r="L27" s="51">
        <v>1.5680700000000001</v>
      </c>
      <c r="M27" s="50">
        <v>4000</v>
      </c>
      <c r="N27" s="50">
        <v>8830</v>
      </c>
      <c r="O27" s="50" t="s">
        <v>87</v>
      </c>
      <c r="P27" s="50">
        <v>4220</v>
      </c>
      <c r="Q27" s="50">
        <v>972</v>
      </c>
      <c r="R27" s="50">
        <v>67.900000000000006</v>
      </c>
      <c r="S27" s="50">
        <v>709</v>
      </c>
      <c r="T27" s="50">
        <v>92.2</v>
      </c>
      <c r="U27" s="50">
        <v>470</v>
      </c>
      <c r="V27" s="50">
        <v>79.7</v>
      </c>
      <c r="W27" s="50">
        <v>205</v>
      </c>
      <c r="X27" s="50">
        <v>25.1</v>
      </c>
      <c r="Y27" s="50">
        <v>143</v>
      </c>
      <c r="Z27" s="50">
        <v>1890</v>
      </c>
    </row>
    <row r="28" spans="1:26" x14ac:dyDescent="0.2">
      <c r="A28" s="42" t="s">
        <v>99</v>
      </c>
      <c r="B28" s="29">
        <v>451168</v>
      </c>
      <c r="C28" s="29">
        <v>5236509</v>
      </c>
      <c r="D28" s="30">
        <v>1.8250308600000001E-2</v>
      </c>
      <c r="E28" s="30">
        <v>1.48798002E-2</v>
      </c>
      <c r="F28" s="30">
        <v>3.3705084000000001E-3</v>
      </c>
      <c r="G28" s="52">
        <v>223</v>
      </c>
      <c r="H28" s="51">
        <v>3.1900150000000002E-2</v>
      </c>
      <c r="I28" s="53">
        <v>11.4</v>
      </c>
      <c r="J28" s="51">
        <v>1.392054E-3</v>
      </c>
      <c r="K28" s="53">
        <v>61.400000000000006</v>
      </c>
      <c r="L28" s="51">
        <v>7.2390600000000003E-3</v>
      </c>
      <c r="M28" s="50">
        <v>24.6</v>
      </c>
      <c r="N28" s="50">
        <v>60.4</v>
      </c>
      <c r="O28" s="50">
        <v>6.75</v>
      </c>
      <c r="P28" s="50">
        <v>25.9</v>
      </c>
      <c r="Q28" s="50">
        <v>6.37</v>
      </c>
      <c r="R28" s="50">
        <v>0.89</v>
      </c>
      <c r="S28" s="50">
        <v>4.62</v>
      </c>
      <c r="T28" s="50">
        <v>0.6</v>
      </c>
      <c r="U28" s="50">
        <v>3.37</v>
      </c>
      <c r="V28" s="50">
        <v>0.57999999999999996</v>
      </c>
      <c r="W28" s="50">
        <v>1.68</v>
      </c>
      <c r="X28" s="50">
        <v>0.2</v>
      </c>
      <c r="Y28" s="50">
        <v>1.36</v>
      </c>
      <c r="Z28" s="50">
        <v>14.5</v>
      </c>
    </row>
    <row r="29" spans="1:26" x14ac:dyDescent="0.2">
      <c r="A29" s="42" t="s">
        <v>220</v>
      </c>
      <c r="B29" s="29">
        <v>451050</v>
      </c>
      <c r="C29" s="29">
        <v>5236491</v>
      </c>
      <c r="D29" s="30">
        <v>2.1239945429999998</v>
      </c>
      <c r="E29" s="30">
        <v>0.82278089999999993</v>
      </c>
      <c r="F29" s="30">
        <v>1.3012136429999999</v>
      </c>
      <c r="G29" s="52">
        <v>69100</v>
      </c>
      <c r="H29" s="51">
        <v>9.8847550000000002</v>
      </c>
      <c r="I29" s="53" t="s">
        <v>86</v>
      </c>
      <c r="J29" s="51" t="s">
        <v>240</v>
      </c>
      <c r="K29" s="53">
        <v>34600</v>
      </c>
      <c r="L29" s="51">
        <v>4.0793400000000002</v>
      </c>
      <c r="M29" s="50">
        <v>1010</v>
      </c>
      <c r="N29" s="50">
        <v>2540</v>
      </c>
      <c r="O29" s="50">
        <v>411</v>
      </c>
      <c r="P29" s="50">
        <v>2040</v>
      </c>
      <c r="Q29" s="50">
        <v>903</v>
      </c>
      <c r="R29" s="50">
        <v>99.2</v>
      </c>
      <c r="S29" s="50" t="s">
        <v>87</v>
      </c>
      <c r="T29" s="50">
        <v>202</v>
      </c>
      <c r="U29" s="50" t="s">
        <v>87</v>
      </c>
      <c r="V29" s="50">
        <v>267</v>
      </c>
      <c r="W29" s="50">
        <v>831</v>
      </c>
      <c r="X29" s="50">
        <v>111.5</v>
      </c>
      <c r="Y29" s="50">
        <v>656</v>
      </c>
      <c r="Z29" s="50">
        <v>6480</v>
      </c>
    </row>
    <row r="30" spans="1:26" x14ac:dyDescent="0.2">
      <c r="A30" s="42" t="s">
        <v>101</v>
      </c>
      <c r="B30" s="29">
        <v>451336</v>
      </c>
      <c r="C30" s="29">
        <v>5236529</v>
      </c>
      <c r="D30" s="30">
        <v>0.82189436900000001</v>
      </c>
      <c r="E30" s="30">
        <v>0.74518868000000005</v>
      </c>
      <c r="F30" s="30">
        <v>7.6705688999999994E-2</v>
      </c>
      <c r="G30" s="52">
        <v>3700</v>
      </c>
      <c r="H30" s="51">
        <v>0.52928500000000001</v>
      </c>
      <c r="I30" s="53">
        <v>196</v>
      </c>
      <c r="J30" s="51">
        <v>2.3933560000000003E-2</v>
      </c>
      <c r="K30" s="53" t="s">
        <v>87</v>
      </c>
      <c r="L30" s="51">
        <v>0.23580000000000001</v>
      </c>
      <c r="M30" s="50">
        <v>1365</v>
      </c>
      <c r="N30" s="50">
        <v>2930</v>
      </c>
      <c r="O30" s="50">
        <v>364</v>
      </c>
      <c r="P30" s="50">
        <v>1300</v>
      </c>
      <c r="Q30" s="50">
        <v>255</v>
      </c>
      <c r="R30" s="50">
        <v>14.95</v>
      </c>
      <c r="S30" s="50">
        <v>148</v>
      </c>
      <c r="T30" s="50">
        <v>16.399999999999999</v>
      </c>
      <c r="U30" s="50">
        <v>73</v>
      </c>
      <c r="V30" s="50">
        <v>11.9</v>
      </c>
      <c r="W30" s="50">
        <v>31.7</v>
      </c>
      <c r="X30" s="50">
        <v>3.85</v>
      </c>
      <c r="Y30" s="50">
        <v>23.6</v>
      </c>
      <c r="Z30" s="50">
        <v>311</v>
      </c>
    </row>
    <row r="31" spans="1:26" x14ac:dyDescent="0.2">
      <c r="A31" s="42" t="s">
        <v>83</v>
      </c>
      <c r="B31" s="29">
        <v>451599</v>
      </c>
      <c r="C31" s="29">
        <v>5236548</v>
      </c>
      <c r="D31" s="30">
        <v>4.3961195999999998E-3</v>
      </c>
      <c r="E31" s="30">
        <v>1.3883951999999998E-3</v>
      </c>
      <c r="F31" s="30">
        <v>3.0077244E-3</v>
      </c>
      <c r="G31" s="52">
        <v>80.900000000000006</v>
      </c>
      <c r="H31" s="51">
        <v>1.1572745000000002E-2</v>
      </c>
      <c r="I31" s="53">
        <v>3.4</v>
      </c>
      <c r="J31" s="51">
        <v>4.1517400000000003E-4</v>
      </c>
      <c r="K31" s="53">
        <v>5.97</v>
      </c>
      <c r="L31" s="51">
        <v>7.0386299999999999E-4</v>
      </c>
      <c r="M31" s="50">
        <v>1.6</v>
      </c>
      <c r="N31" s="50">
        <v>4.5</v>
      </c>
      <c r="O31" s="50">
        <v>0.68</v>
      </c>
      <c r="P31" s="50">
        <v>3.3</v>
      </c>
      <c r="Q31" s="50">
        <v>1.56</v>
      </c>
      <c r="R31" s="50">
        <v>0.42</v>
      </c>
      <c r="S31" s="50">
        <v>1.99</v>
      </c>
      <c r="T31" s="50">
        <v>0.39</v>
      </c>
      <c r="U31" s="50">
        <v>2.7</v>
      </c>
      <c r="V31" s="50">
        <v>0.56000000000000005</v>
      </c>
      <c r="W31" s="50">
        <v>1.7</v>
      </c>
      <c r="X31" s="50">
        <v>0.28000000000000003</v>
      </c>
      <c r="Y31" s="50">
        <v>1.68</v>
      </c>
      <c r="Z31" s="50">
        <v>14.9</v>
      </c>
    </row>
    <row r="32" spans="1:26" x14ac:dyDescent="0.2">
      <c r="A32" s="42" t="s">
        <v>85</v>
      </c>
      <c r="B32" s="29">
        <v>452230</v>
      </c>
      <c r="C32" s="29">
        <v>5236643</v>
      </c>
      <c r="D32" s="30">
        <v>2.1726442244999999</v>
      </c>
      <c r="E32" s="30">
        <v>1.8711783200000001</v>
      </c>
      <c r="F32" s="30">
        <v>0.30146590450000005</v>
      </c>
      <c r="G32" s="52">
        <v>14000</v>
      </c>
      <c r="H32" s="51">
        <v>2.0026999999999999</v>
      </c>
      <c r="I32" s="53">
        <v>649</v>
      </c>
      <c r="J32" s="51">
        <v>7.9249390000000003E-2</v>
      </c>
      <c r="K32" s="53">
        <v>8400</v>
      </c>
      <c r="L32" s="51">
        <v>0.99036000000000002</v>
      </c>
      <c r="M32" s="50">
        <v>3240</v>
      </c>
      <c r="N32" s="50">
        <v>7450</v>
      </c>
      <c r="O32" s="50">
        <v>912</v>
      </c>
      <c r="P32" s="50">
        <v>3290</v>
      </c>
      <c r="Q32" s="50">
        <v>708</v>
      </c>
      <c r="R32" s="50">
        <v>46.6</v>
      </c>
      <c r="S32" s="50">
        <v>456</v>
      </c>
      <c r="T32" s="50">
        <v>59.2</v>
      </c>
      <c r="U32" s="50">
        <v>313</v>
      </c>
      <c r="V32" s="50">
        <v>56.6</v>
      </c>
      <c r="W32" s="50">
        <v>143.5</v>
      </c>
      <c r="X32" s="50">
        <v>18.649999999999999</v>
      </c>
      <c r="Y32" s="50">
        <v>103.5</v>
      </c>
      <c r="Z32" s="50">
        <v>1290</v>
      </c>
    </row>
    <row r="33" spans="1:29" x14ac:dyDescent="0.2">
      <c r="A33" s="42" t="s">
        <v>88</v>
      </c>
      <c r="B33" s="29">
        <v>452009</v>
      </c>
      <c r="C33" s="29">
        <v>5236562</v>
      </c>
      <c r="D33" s="30">
        <v>1.3854902010000001</v>
      </c>
      <c r="E33" s="30">
        <v>1.0802515400000001</v>
      </c>
      <c r="F33" s="30">
        <v>0.30523866099999997</v>
      </c>
      <c r="G33" s="52">
        <v>15600</v>
      </c>
      <c r="H33" s="51">
        <v>2.2315800000000001</v>
      </c>
      <c r="I33" s="53">
        <v>709</v>
      </c>
      <c r="J33" s="51">
        <v>8.6575990000000005E-2</v>
      </c>
      <c r="K33" s="53">
        <v>9600</v>
      </c>
      <c r="L33" s="51">
        <v>1.13184</v>
      </c>
      <c r="M33" s="50">
        <v>1780</v>
      </c>
      <c r="N33" s="50">
        <v>4180</v>
      </c>
      <c r="O33" s="50">
        <v>541</v>
      </c>
      <c r="P33" s="50">
        <v>2010</v>
      </c>
      <c r="Q33" s="50">
        <v>502</v>
      </c>
      <c r="R33" s="50">
        <v>36.6</v>
      </c>
      <c r="S33" s="50">
        <v>381</v>
      </c>
      <c r="T33" s="50">
        <v>56.1</v>
      </c>
      <c r="U33" s="50">
        <v>323</v>
      </c>
      <c r="V33" s="50">
        <v>61.7</v>
      </c>
      <c r="W33" s="50">
        <v>164</v>
      </c>
      <c r="X33" s="50">
        <v>22.5</v>
      </c>
      <c r="Y33" s="50">
        <v>130.5</v>
      </c>
      <c r="Z33" s="50">
        <v>1340</v>
      </c>
    </row>
    <row r="34" spans="1:29" x14ac:dyDescent="0.2">
      <c r="A34" s="42" t="s">
        <v>90</v>
      </c>
      <c r="B34" s="29">
        <v>451857</v>
      </c>
      <c r="C34" s="29">
        <v>5236546</v>
      </c>
      <c r="D34" s="30">
        <v>4.06813824E-2</v>
      </c>
      <c r="E34" s="30">
        <v>1.28630706E-2</v>
      </c>
      <c r="F34" s="30">
        <v>2.7818311799999999E-2</v>
      </c>
      <c r="G34" s="52">
        <v>1055</v>
      </c>
      <c r="H34" s="51">
        <v>0.15091774999999999</v>
      </c>
      <c r="I34" s="53">
        <v>35.6</v>
      </c>
      <c r="J34" s="51">
        <v>4.3471160000000007E-3</v>
      </c>
      <c r="K34" s="53">
        <v>361.99999999999994</v>
      </c>
      <c r="L34" s="51">
        <v>4.2679799999999997E-2</v>
      </c>
      <c r="M34" s="50">
        <v>12.3</v>
      </c>
      <c r="N34" s="50">
        <v>38.6</v>
      </c>
      <c r="O34" s="50">
        <v>6.53</v>
      </c>
      <c r="P34" s="50">
        <v>32.9</v>
      </c>
      <c r="Q34" s="50">
        <v>17.7</v>
      </c>
      <c r="R34" s="50">
        <v>1.93</v>
      </c>
      <c r="S34" s="50">
        <v>20.399999999999999</v>
      </c>
      <c r="T34" s="50">
        <v>4.1100000000000003</v>
      </c>
      <c r="U34" s="50">
        <v>27.7</v>
      </c>
      <c r="V34" s="50">
        <v>6.07</v>
      </c>
      <c r="W34" s="50">
        <v>17.8</v>
      </c>
      <c r="X34" s="50">
        <v>2.69</v>
      </c>
      <c r="Y34" s="50">
        <v>16.75</v>
      </c>
      <c r="Z34" s="50">
        <v>131</v>
      </c>
    </row>
    <row r="35" spans="1:29" x14ac:dyDescent="0.2">
      <c r="A35" s="42" t="s">
        <v>91</v>
      </c>
      <c r="B35" s="29">
        <v>451728</v>
      </c>
      <c r="C35" s="29">
        <v>5236534</v>
      </c>
      <c r="D35" s="30">
        <v>0.63439203700000002</v>
      </c>
      <c r="E35" s="30">
        <v>0.197994638</v>
      </c>
      <c r="F35" s="30">
        <v>0.43639739900000002</v>
      </c>
      <c r="G35" s="52">
        <v>10000</v>
      </c>
      <c r="H35" s="51">
        <v>1.4305000000000001</v>
      </c>
      <c r="I35" s="53">
        <v>216</v>
      </c>
      <c r="J35" s="51">
        <v>2.6375760000000002E-2</v>
      </c>
      <c r="K35" s="53">
        <v>2900</v>
      </c>
      <c r="L35" s="51">
        <v>0.34190999999999999</v>
      </c>
      <c r="M35" s="50">
        <v>197</v>
      </c>
      <c r="N35" s="50">
        <v>582</v>
      </c>
      <c r="O35" s="50">
        <v>91.9</v>
      </c>
      <c r="P35" s="50">
        <v>497</v>
      </c>
      <c r="Q35" s="50">
        <v>296</v>
      </c>
      <c r="R35" s="50">
        <v>27.6</v>
      </c>
      <c r="S35" s="50">
        <v>390</v>
      </c>
      <c r="T35" s="50">
        <v>76.900000000000006</v>
      </c>
      <c r="U35" s="50">
        <v>519</v>
      </c>
      <c r="V35" s="50">
        <v>107</v>
      </c>
      <c r="W35" s="50">
        <v>291</v>
      </c>
      <c r="X35" s="50">
        <v>39.700000000000003</v>
      </c>
      <c r="Y35" s="50">
        <v>215</v>
      </c>
      <c r="Z35" s="50">
        <v>1930</v>
      </c>
    </row>
    <row r="36" spans="1:29" x14ac:dyDescent="0.2">
      <c r="A36" s="42" t="s">
        <v>92</v>
      </c>
      <c r="B36" s="29">
        <v>451462</v>
      </c>
      <c r="C36" s="29">
        <v>5236523</v>
      </c>
      <c r="D36" s="30">
        <v>0.19681299770000002</v>
      </c>
      <c r="E36" s="30">
        <v>0.17930559000000001</v>
      </c>
      <c r="F36" s="30">
        <v>1.7507407699999998E-2</v>
      </c>
      <c r="G36" s="52">
        <v>1665</v>
      </c>
      <c r="H36" s="51">
        <v>0.23817825000000004</v>
      </c>
      <c r="I36" s="53">
        <v>86.3</v>
      </c>
      <c r="J36" s="51">
        <v>1.0538093E-2</v>
      </c>
      <c r="K36" s="53" t="s">
        <v>87</v>
      </c>
      <c r="L36" s="51">
        <v>0.1179</v>
      </c>
      <c r="M36" s="50">
        <v>323</v>
      </c>
      <c r="N36" s="50">
        <v>737</v>
      </c>
      <c r="O36" s="50">
        <v>82.3</v>
      </c>
      <c r="P36" s="50">
        <v>293</v>
      </c>
      <c r="Q36" s="50">
        <v>58.4</v>
      </c>
      <c r="R36" s="50">
        <v>4.01</v>
      </c>
      <c r="S36" s="50">
        <v>31.8</v>
      </c>
      <c r="T36" s="50">
        <v>3.75</v>
      </c>
      <c r="U36" s="50">
        <v>18.149999999999999</v>
      </c>
      <c r="V36" s="50">
        <v>2.92</v>
      </c>
      <c r="W36" s="50">
        <v>6.78</v>
      </c>
      <c r="X36" s="50">
        <v>0.94</v>
      </c>
      <c r="Y36" s="50">
        <v>5.67</v>
      </c>
      <c r="Z36" s="50">
        <v>70.8</v>
      </c>
    </row>
    <row r="37" spans="1:29" x14ac:dyDescent="0.2">
      <c r="A37" s="42" t="s">
        <v>93</v>
      </c>
      <c r="B37" s="29">
        <v>451433</v>
      </c>
      <c r="C37" s="29">
        <v>5236521</v>
      </c>
      <c r="D37" s="30">
        <v>6.2999294900000002E-2</v>
      </c>
      <c r="E37" s="30">
        <v>1.3920025800000001E-2</v>
      </c>
      <c r="F37" s="30">
        <v>4.9079269099999996E-2</v>
      </c>
      <c r="G37" s="52">
        <v>1355</v>
      </c>
      <c r="H37" s="51">
        <v>0.19383275</v>
      </c>
      <c r="I37" s="53">
        <v>35.299999999999997</v>
      </c>
      <c r="J37" s="51">
        <v>4.3104830000000004E-3</v>
      </c>
      <c r="K37" s="53">
        <v>391</v>
      </c>
      <c r="L37" s="51">
        <v>4.6098900000000005E-2</v>
      </c>
      <c r="M37" s="50">
        <v>8.1999999999999993</v>
      </c>
      <c r="N37" s="50">
        <v>34.4</v>
      </c>
      <c r="O37" s="50">
        <v>6.69</v>
      </c>
      <c r="P37" s="50">
        <v>40.4</v>
      </c>
      <c r="Q37" s="50">
        <v>27.7</v>
      </c>
      <c r="R37" s="50">
        <v>3.13</v>
      </c>
      <c r="S37" s="50">
        <v>37.5</v>
      </c>
      <c r="T37" s="50">
        <v>7.66</v>
      </c>
      <c r="U37" s="50">
        <v>52.8</v>
      </c>
      <c r="V37" s="50">
        <v>11.55</v>
      </c>
      <c r="W37" s="50">
        <v>34</v>
      </c>
      <c r="X37" s="50">
        <v>5.07</v>
      </c>
      <c r="Y37" s="50">
        <v>29.2</v>
      </c>
      <c r="Z37" s="50">
        <v>223</v>
      </c>
    </row>
    <row r="38" spans="1:29" x14ac:dyDescent="0.2">
      <c r="A38" s="42" t="s">
        <v>94</v>
      </c>
      <c r="B38" s="29">
        <v>451433</v>
      </c>
      <c r="C38" s="29">
        <v>5236522</v>
      </c>
      <c r="D38" s="30">
        <v>2.2274297999999998E-2</v>
      </c>
      <c r="E38" s="30">
        <v>1.15333768E-2</v>
      </c>
      <c r="F38" s="30">
        <v>1.07409212E-2</v>
      </c>
      <c r="G38" s="52">
        <v>257</v>
      </c>
      <c r="H38" s="51">
        <v>3.6763850000000001E-2</v>
      </c>
      <c r="I38" s="53">
        <v>7.3</v>
      </c>
      <c r="J38" s="51">
        <v>8.9140300000000003E-4</v>
      </c>
      <c r="K38" s="53">
        <v>46.7</v>
      </c>
      <c r="L38" s="51">
        <v>5.5059300000000009E-3</v>
      </c>
      <c r="M38" s="50">
        <v>14.1</v>
      </c>
      <c r="N38" s="50">
        <v>43.5</v>
      </c>
      <c r="O38" s="50">
        <v>5.38</v>
      </c>
      <c r="P38" s="50">
        <v>24.4</v>
      </c>
      <c r="Q38" s="50">
        <v>8.9700000000000006</v>
      </c>
      <c r="R38" s="50">
        <v>1.2</v>
      </c>
      <c r="S38" s="50">
        <v>9.7100000000000009</v>
      </c>
      <c r="T38" s="50">
        <v>1.83</v>
      </c>
      <c r="U38" s="50">
        <v>11.75</v>
      </c>
      <c r="V38" s="50">
        <v>2.41</v>
      </c>
      <c r="W38" s="50">
        <v>6.91</v>
      </c>
      <c r="X38" s="50">
        <v>0.88</v>
      </c>
      <c r="Y38" s="50">
        <v>5.21</v>
      </c>
      <c r="Z38" s="50">
        <v>48.5</v>
      </c>
    </row>
    <row r="39" spans="1:29" x14ac:dyDescent="0.2">
      <c r="A39" s="42" t="s">
        <v>209</v>
      </c>
      <c r="B39" s="29">
        <v>448251</v>
      </c>
      <c r="C39" s="29">
        <v>5235964</v>
      </c>
      <c r="D39" s="30">
        <v>2.2160577100000002E-2</v>
      </c>
      <c r="E39" s="30">
        <v>8.4114337999999997E-3</v>
      </c>
      <c r="F39" s="30">
        <v>1.3749143300000001E-2</v>
      </c>
      <c r="G39" s="52">
        <v>398</v>
      </c>
      <c r="H39" s="51">
        <v>5.6933900000000003E-2</v>
      </c>
      <c r="I39" s="53">
        <v>13.1</v>
      </c>
      <c r="J39" s="51">
        <v>1.5996410000000002E-3</v>
      </c>
      <c r="K39" s="53">
        <v>49.2</v>
      </c>
      <c r="L39" s="51">
        <v>5.8006800000000008E-3</v>
      </c>
      <c r="M39" s="50">
        <v>10.3</v>
      </c>
      <c r="N39" s="50">
        <v>28.2</v>
      </c>
      <c r="O39" s="50">
        <v>4.33</v>
      </c>
      <c r="P39" s="50">
        <v>19.7</v>
      </c>
      <c r="Q39" s="50">
        <v>7.92</v>
      </c>
      <c r="R39" s="50">
        <v>1.05</v>
      </c>
      <c r="S39" s="50">
        <v>9.94</v>
      </c>
      <c r="T39" s="50">
        <v>1.77</v>
      </c>
      <c r="U39" s="50">
        <v>11.55</v>
      </c>
      <c r="V39" s="50">
        <v>2.58</v>
      </c>
      <c r="W39" s="50">
        <v>8.4700000000000006</v>
      </c>
      <c r="X39" s="50">
        <v>1.17</v>
      </c>
      <c r="Y39" s="50">
        <v>7.59</v>
      </c>
      <c r="Z39" s="50">
        <v>68.400000000000006</v>
      </c>
    </row>
    <row r="40" spans="1:29" x14ac:dyDescent="0.2">
      <c r="A40" s="42" t="s">
        <v>210</v>
      </c>
      <c r="B40" s="29">
        <v>448253</v>
      </c>
      <c r="C40" s="29">
        <v>5235943</v>
      </c>
      <c r="D40" s="30">
        <v>2.1634894600000003E-2</v>
      </c>
      <c r="E40" s="30">
        <v>9.8457786000000005E-3</v>
      </c>
      <c r="F40" s="30">
        <v>1.1789116000000001E-2</v>
      </c>
      <c r="G40" s="52">
        <v>353</v>
      </c>
      <c r="H40" s="51">
        <v>5.0496650000000004E-2</v>
      </c>
      <c r="I40" s="53">
        <v>13.6</v>
      </c>
      <c r="J40" s="51">
        <v>1.6606960000000001E-3</v>
      </c>
      <c r="K40" s="53">
        <v>66.8</v>
      </c>
      <c r="L40" s="51">
        <v>7.8757199999999992E-3</v>
      </c>
      <c r="M40" s="50">
        <v>13.8</v>
      </c>
      <c r="N40" s="50">
        <v>34.299999999999997</v>
      </c>
      <c r="O40" s="50">
        <v>5.03</v>
      </c>
      <c r="P40" s="50">
        <v>21.1</v>
      </c>
      <c r="Q40" s="50">
        <v>8.15</v>
      </c>
      <c r="R40" s="50">
        <v>0.98</v>
      </c>
      <c r="S40" s="50">
        <v>9.1300000000000008</v>
      </c>
      <c r="T40" s="50">
        <v>1.65</v>
      </c>
      <c r="U40" s="50">
        <v>10.25</v>
      </c>
      <c r="V40" s="50">
        <v>2.21</v>
      </c>
      <c r="W40" s="50">
        <v>6.78</v>
      </c>
      <c r="X40" s="50">
        <v>0.97</v>
      </c>
      <c r="Y40" s="50">
        <v>5.79</v>
      </c>
      <c r="Z40" s="50">
        <v>58.7</v>
      </c>
    </row>
    <row r="41" spans="1:29" x14ac:dyDescent="0.2">
      <c r="A41" s="32" t="s">
        <v>199</v>
      </c>
      <c r="B41" s="33" t="s">
        <v>241</v>
      </c>
      <c r="C41" s="32"/>
      <c r="D41" s="32"/>
      <c r="E41" s="32"/>
      <c r="F41" s="32"/>
      <c r="G41" s="32"/>
      <c r="H41" s="32"/>
      <c r="I41" s="32"/>
      <c r="J41" s="31"/>
      <c r="K41" s="31"/>
      <c r="L41" s="31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x14ac:dyDescent="0.2">
      <c r="A42" s="32"/>
      <c r="B42" s="33" t="s">
        <v>242</v>
      </c>
      <c r="C42" s="32"/>
      <c r="D42" s="32"/>
      <c r="E42" s="32"/>
      <c r="F42" s="32"/>
      <c r="G42" s="32"/>
      <c r="H42" s="32"/>
      <c r="I42" s="32"/>
      <c r="J42" s="31"/>
      <c r="K42" s="31"/>
      <c r="L42" s="31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x14ac:dyDescent="0.2">
      <c r="A43" s="32"/>
      <c r="B43" s="33" t="s">
        <v>243</v>
      </c>
      <c r="C43" s="32"/>
      <c r="D43" s="32"/>
      <c r="E43" s="32"/>
      <c r="F43" s="32"/>
      <c r="G43" s="32"/>
      <c r="H43" s="32"/>
      <c r="I43" s="32"/>
      <c r="J43" s="31"/>
      <c r="K43" s="31"/>
      <c r="L43" s="31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x14ac:dyDescent="0.2">
      <c r="A44" s="31"/>
      <c r="B44" s="31" t="s">
        <v>244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</sheetData>
  <sheetProtection sheet="1" objects="1" scenarios="1"/>
  <mergeCells count="4">
    <mergeCell ref="M1:Q1"/>
    <mergeCell ref="A1:L1"/>
    <mergeCell ref="R1:Z1"/>
    <mergeCell ref="A2:A3"/>
  </mergeCells>
  <conditionalFormatting sqref="D4:D4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5EB8-DFC7-43D5-9643-D0171A45AB04}">
  <dimension ref="A1:AC26"/>
  <sheetViews>
    <sheetView zoomScaleNormal="100" workbookViewId="0">
      <selection activeCell="O25" sqref="O25"/>
    </sheetView>
  </sheetViews>
  <sheetFormatPr baseColWidth="10" defaultColWidth="8.83203125" defaultRowHeight="15" x14ac:dyDescent="0.2"/>
  <cols>
    <col min="1" max="1" width="7.83203125" style="28" bestFit="1" customWidth="1"/>
    <col min="2" max="3" width="10.83203125" style="28" customWidth="1"/>
    <col min="4" max="5" width="6.33203125" style="28" customWidth="1"/>
    <col min="6" max="6" width="10.1640625" style="28" bestFit="1" customWidth="1"/>
    <col min="7" max="8" width="7.6640625" style="28" customWidth="1"/>
    <col min="9" max="9" width="7.83203125" style="28" bestFit="1" customWidth="1"/>
    <col min="10" max="29" width="7.33203125" style="28" customWidth="1"/>
    <col min="30" max="16384" width="8.83203125" style="28"/>
  </cols>
  <sheetData>
    <row r="1" spans="1:29" ht="16" x14ac:dyDescent="0.2">
      <c r="A1" s="67" t="s">
        <v>216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54" t="s">
        <v>247</v>
      </c>
      <c r="Q1" s="54"/>
      <c r="R1" s="54"/>
      <c r="S1" s="54"/>
      <c r="T1" s="54"/>
      <c r="U1" s="58" t="s">
        <v>248</v>
      </c>
      <c r="V1" s="58"/>
      <c r="W1" s="58"/>
      <c r="X1" s="58"/>
      <c r="Y1" s="58"/>
      <c r="Z1" s="58"/>
      <c r="AA1" s="58"/>
      <c r="AB1" s="58"/>
      <c r="AC1" s="58"/>
    </row>
    <row r="2" spans="1:29" ht="17" x14ac:dyDescent="0.2">
      <c r="A2" s="66" t="s">
        <v>234</v>
      </c>
      <c r="B2" s="41" t="s">
        <v>224</v>
      </c>
      <c r="C2" s="41" t="s">
        <v>225</v>
      </c>
      <c r="D2" s="41" t="s">
        <v>175</v>
      </c>
      <c r="E2" s="41" t="s">
        <v>176</v>
      </c>
      <c r="F2" s="65" t="s">
        <v>181</v>
      </c>
      <c r="G2" s="41" t="s">
        <v>119</v>
      </c>
      <c r="H2" s="44" t="s">
        <v>102</v>
      </c>
      <c r="I2" s="45" t="s">
        <v>173</v>
      </c>
      <c r="J2" s="41" t="s">
        <v>42</v>
      </c>
      <c r="K2" s="41" t="s">
        <v>238</v>
      </c>
      <c r="L2" s="41" t="s">
        <v>29</v>
      </c>
      <c r="M2" s="41" t="s">
        <v>239</v>
      </c>
      <c r="N2" s="41" t="s">
        <v>25</v>
      </c>
      <c r="O2" s="41" t="s">
        <v>174</v>
      </c>
      <c r="P2" s="44" t="s">
        <v>0</v>
      </c>
      <c r="Q2" s="44" t="s">
        <v>1</v>
      </c>
      <c r="R2" s="44" t="s">
        <v>2</v>
      </c>
      <c r="S2" s="44" t="s">
        <v>3</v>
      </c>
      <c r="T2" s="44" t="s">
        <v>4</v>
      </c>
      <c r="U2" s="45" t="s">
        <v>5</v>
      </c>
      <c r="V2" s="45" t="s">
        <v>6</v>
      </c>
      <c r="W2" s="45" t="s">
        <v>7</v>
      </c>
      <c r="X2" s="45" t="s">
        <v>8</v>
      </c>
      <c r="Y2" s="45" t="s">
        <v>9</v>
      </c>
      <c r="Z2" s="45" t="s">
        <v>10</v>
      </c>
      <c r="AA2" s="45" t="s">
        <v>11</v>
      </c>
      <c r="AB2" s="45" t="s">
        <v>12</v>
      </c>
      <c r="AC2" s="49" t="s">
        <v>21</v>
      </c>
    </row>
    <row r="3" spans="1:29" x14ac:dyDescent="0.2">
      <c r="A3" s="60"/>
      <c r="B3" s="41" t="s">
        <v>226</v>
      </c>
      <c r="C3" s="41" t="s">
        <v>226</v>
      </c>
      <c r="D3" s="41" t="s">
        <v>177</v>
      </c>
      <c r="E3" s="41" t="s">
        <v>177</v>
      </c>
      <c r="F3" s="65"/>
      <c r="G3" s="41" t="s">
        <v>26</v>
      </c>
      <c r="H3" s="41" t="s">
        <v>26</v>
      </c>
      <c r="I3" s="41" t="s">
        <v>26</v>
      </c>
      <c r="J3" s="41" t="s">
        <v>13</v>
      </c>
      <c r="K3" s="41" t="s">
        <v>26</v>
      </c>
      <c r="L3" s="41" t="s">
        <v>13</v>
      </c>
      <c r="M3" s="41" t="s">
        <v>26</v>
      </c>
      <c r="N3" s="41" t="s">
        <v>13</v>
      </c>
      <c r="O3" s="41" t="s">
        <v>26</v>
      </c>
      <c r="P3" s="41" t="s">
        <v>13</v>
      </c>
      <c r="Q3" s="41" t="s">
        <v>13</v>
      </c>
      <c r="R3" s="41" t="s">
        <v>13</v>
      </c>
      <c r="S3" s="41" t="s">
        <v>13</v>
      </c>
      <c r="T3" s="41" t="s">
        <v>13</v>
      </c>
      <c r="U3" s="41" t="s">
        <v>13</v>
      </c>
      <c r="V3" s="41" t="s">
        <v>13</v>
      </c>
      <c r="W3" s="41" t="s">
        <v>13</v>
      </c>
      <c r="X3" s="41" t="s">
        <v>13</v>
      </c>
      <c r="Y3" s="41" t="s">
        <v>13</v>
      </c>
      <c r="Z3" s="41" t="s">
        <v>13</v>
      </c>
      <c r="AA3" s="41" t="s">
        <v>13</v>
      </c>
      <c r="AB3" s="41" t="s">
        <v>13</v>
      </c>
      <c r="AC3" s="41" t="s">
        <v>13</v>
      </c>
    </row>
    <row r="4" spans="1:29" x14ac:dyDescent="0.2">
      <c r="A4" s="64" t="s">
        <v>227</v>
      </c>
      <c r="B4" s="61">
        <v>451992</v>
      </c>
      <c r="C4" s="61">
        <v>5236551</v>
      </c>
      <c r="D4" s="30">
        <v>0</v>
      </c>
      <c r="E4" s="30">
        <v>0.65</v>
      </c>
      <c r="F4" s="29" t="s">
        <v>136</v>
      </c>
      <c r="G4" s="30">
        <v>2.5221638899999999E-2</v>
      </c>
      <c r="H4" s="30">
        <v>1.5066541599999999E-2</v>
      </c>
      <c r="I4" s="30">
        <v>1.0155097300000001E-2</v>
      </c>
      <c r="J4" s="52">
        <v>403</v>
      </c>
      <c r="K4" s="30">
        <v>5.764915000000001E-2</v>
      </c>
      <c r="L4" s="52">
        <v>16.600000000000001</v>
      </c>
      <c r="M4" s="30">
        <v>2.0270260000000003E-3</v>
      </c>
      <c r="N4" s="52">
        <v>140</v>
      </c>
      <c r="O4" s="30">
        <v>1.6506E-2</v>
      </c>
      <c r="P4" s="43">
        <v>21.1</v>
      </c>
      <c r="Q4" s="43">
        <v>58.3</v>
      </c>
      <c r="R4" s="43">
        <v>7.26</v>
      </c>
      <c r="S4" s="43">
        <v>29.9</v>
      </c>
      <c r="T4" s="43">
        <v>9.19</v>
      </c>
      <c r="U4" s="43">
        <v>1.28</v>
      </c>
      <c r="V4" s="43">
        <v>9.6300000000000008</v>
      </c>
      <c r="W4" s="43">
        <v>1.7</v>
      </c>
      <c r="X4" s="43">
        <v>10.050000000000001</v>
      </c>
      <c r="Y4" s="43">
        <v>2.15</v>
      </c>
      <c r="Z4" s="43">
        <v>5.78</v>
      </c>
      <c r="AA4" s="43">
        <v>0.76</v>
      </c>
      <c r="AB4" s="43">
        <v>4.21</v>
      </c>
      <c r="AC4" s="43">
        <v>47.8</v>
      </c>
    </row>
    <row r="5" spans="1:29" x14ac:dyDescent="0.2">
      <c r="A5" s="64"/>
      <c r="B5" s="62"/>
      <c r="C5" s="62"/>
      <c r="D5" s="30">
        <v>0.65</v>
      </c>
      <c r="E5" s="30">
        <v>1.25</v>
      </c>
      <c r="F5" s="29" t="s">
        <v>137</v>
      </c>
      <c r="G5" s="30">
        <v>4.1193428500000004E-2</v>
      </c>
      <c r="H5" s="30">
        <v>2.6659293000000004E-2</v>
      </c>
      <c r="I5" s="30">
        <v>1.4534135500000002E-2</v>
      </c>
      <c r="J5" s="52">
        <v>652</v>
      </c>
      <c r="K5" s="30">
        <v>9.3268600000000007E-2</v>
      </c>
      <c r="L5" s="52">
        <v>26.9</v>
      </c>
      <c r="M5" s="30">
        <v>3.2847589999999995E-3</v>
      </c>
      <c r="N5" s="52">
        <v>268</v>
      </c>
      <c r="O5" s="30">
        <v>3.1597200000000006E-2</v>
      </c>
      <c r="P5" s="43">
        <v>38.200000000000003</v>
      </c>
      <c r="Q5" s="43">
        <v>102</v>
      </c>
      <c r="R5" s="43">
        <v>13.05</v>
      </c>
      <c r="S5" s="43">
        <v>54.1</v>
      </c>
      <c r="T5" s="43">
        <v>15.2</v>
      </c>
      <c r="U5" s="43">
        <v>1.93</v>
      </c>
      <c r="V5" s="43">
        <v>15.4</v>
      </c>
      <c r="W5" s="43">
        <v>2.58</v>
      </c>
      <c r="X5" s="43">
        <v>15.7</v>
      </c>
      <c r="Y5" s="43">
        <v>3.19</v>
      </c>
      <c r="Z5" s="43">
        <v>8.35</v>
      </c>
      <c r="AA5" s="43">
        <v>1.1299999999999999</v>
      </c>
      <c r="AB5" s="43">
        <v>6.27</v>
      </c>
      <c r="AC5" s="43">
        <v>65.099999999999994</v>
      </c>
    </row>
    <row r="6" spans="1:29" x14ac:dyDescent="0.2">
      <c r="A6" s="64"/>
      <c r="B6" s="63"/>
      <c r="C6" s="63"/>
      <c r="D6" s="30">
        <v>1.25</v>
      </c>
      <c r="E6" s="30">
        <v>1.95</v>
      </c>
      <c r="F6" s="29" t="s">
        <v>138</v>
      </c>
      <c r="G6" s="30">
        <v>0.12097038780000001</v>
      </c>
      <c r="H6" s="30">
        <v>6.3932274000000011E-2</v>
      </c>
      <c r="I6" s="30">
        <v>5.7038113799999998E-2</v>
      </c>
      <c r="J6" s="52">
        <v>1415</v>
      </c>
      <c r="K6" s="30">
        <v>0.20241575000000003</v>
      </c>
      <c r="L6" s="52">
        <v>47.4</v>
      </c>
      <c r="M6" s="30">
        <v>5.7880140000000002E-3</v>
      </c>
      <c r="N6" s="52">
        <v>497.00000000000006</v>
      </c>
      <c r="O6" s="30">
        <v>5.8596300000000011E-2</v>
      </c>
      <c r="P6" s="43">
        <v>91.1</v>
      </c>
      <c r="Q6" s="43">
        <v>236</v>
      </c>
      <c r="R6" s="43">
        <v>31.5</v>
      </c>
      <c r="S6" s="43">
        <v>131.5</v>
      </c>
      <c r="T6" s="43">
        <v>44.1</v>
      </c>
      <c r="U6" s="43">
        <v>4.8600000000000003</v>
      </c>
      <c r="V6" s="43">
        <v>53.3</v>
      </c>
      <c r="W6" s="43">
        <v>9.84</v>
      </c>
      <c r="X6" s="43">
        <v>62</v>
      </c>
      <c r="Y6" s="43">
        <v>13</v>
      </c>
      <c r="Z6" s="43">
        <v>35.6</v>
      </c>
      <c r="AA6" s="43">
        <v>4.76</v>
      </c>
      <c r="AB6" s="43">
        <v>25.8</v>
      </c>
      <c r="AC6" s="43">
        <v>260</v>
      </c>
    </row>
    <row r="7" spans="1:29" x14ac:dyDescent="0.2">
      <c r="A7" s="64" t="s">
        <v>228</v>
      </c>
      <c r="B7" s="61">
        <v>452033</v>
      </c>
      <c r="C7" s="61">
        <v>5236566</v>
      </c>
      <c r="D7" s="30">
        <v>0</v>
      </c>
      <c r="E7" s="30">
        <v>0.5</v>
      </c>
      <c r="F7" s="29" t="s">
        <v>139</v>
      </c>
      <c r="G7" s="30">
        <v>7.7043809399999996E-2</v>
      </c>
      <c r="H7" s="30">
        <v>2.1700364999999999E-2</v>
      </c>
      <c r="I7" s="30">
        <v>5.5343444399999997E-2</v>
      </c>
      <c r="J7" s="52">
        <v>1315</v>
      </c>
      <c r="K7" s="30">
        <v>0.18811075000000002</v>
      </c>
      <c r="L7" s="52">
        <v>37.6</v>
      </c>
      <c r="M7" s="30">
        <v>4.5913360000000005E-3</v>
      </c>
      <c r="N7" s="52">
        <v>490</v>
      </c>
      <c r="O7" s="30">
        <v>5.7771000000000003E-2</v>
      </c>
      <c r="P7" s="43">
        <v>17.899999999999999</v>
      </c>
      <c r="Q7" s="43">
        <v>60.3</v>
      </c>
      <c r="R7" s="43">
        <v>10.65</v>
      </c>
      <c r="S7" s="43">
        <v>61.2</v>
      </c>
      <c r="T7" s="43">
        <v>32.5</v>
      </c>
      <c r="U7" s="43">
        <v>5.01</v>
      </c>
      <c r="V7" s="43">
        <v>47.8</v>
      </c>
      <c r="W7" s="43">
        <v>9.74</v>
      </c>
      <c r="X7" s="43">
        <v>64.099999999999994</v>
      </c>
      <c r="Y7" s="43">
        <v>13.35</v>
      </c>
      <c r="Z7" s="43">
        <v>36.5</v>
      </c>
      <c r="AA7" s="43">
        <v>5.0199999999999996</v>
      </c>
      <c r="AB7" s="43">
        <v>27.3</v>
      </c>
      <c r="AC7" s="43">
        <v>247</v>
      </c>
    </row>
    <row r="8" spans="1:29" x14ac:dyDescent="0.2">
      <c r="A8" s="64"/>
      <c r="B8" s="62"/>
      <c r="C8" s="62"/>
      <c r="D8" s="30">
        <v>0.5</v>
      </c>
      <c r="E8" s="30">
        <v>1</v>
      </c>
      <c r="F8" s="29" t="s">
        <v>140</v>
      </c>
      <c r="G8" s="30">
        <v>4.4482777899999999E-2</v>
      </c>
      <c r="H8" s="30">
        <v>9.0888752000000007E-3</v>
      </c>
      <c r="I8" s="30">
        <v>3.53939027E-2</v>
      </c>
      <c r="J8" s="52">
        <v>762</v>
      </c>
      <c r="K8" s="30">
        <v>0.10900410000000002</v>
      </c>
      <c r="L8" s="52">
        <v>20.399999999999999</v>
      </c>
      <c r="M8" s="30">
        <v>2.491044E-3</v>
      </c>
      <c r="N8" s="52">
        <v>219</v>
      </c>
      <c r="O8" s="30">
        <v>2.5820100000000002E-2</v>
      </c>
      <c r="P8" s="43">
        <v>7</v>
      </c>
      <c r="Q8" s="43">
        <v>22</v>
      </c>
      <c r="R8" s="43">
        <v>4.16</v>
      </c>
      <c r="S8" s="43">
        <v>27.3</v>
      </c>
      <c r="T8" s="43">
        <v>16.2</v>
      </c>
      <c r="U8" s="43">
        <v>2.56</v>
      </c>
      <c r="V8" s="43">
        <v>26.9</v>
      </c>
      <c r="W8" s="43">
        <v>5.45</v>
      </c>
      <c r="X8" s="43">
        <v>36.1</v>
      </c>
      <c r="Y8" s="43">
        <v>7.94</v>
      </c>
      <c r="Z8" s="43">
        <v>23.1</v>
      </c>
      <c r="AA8" s="43">
        <v>3.13</v>
      </c>
      <c r="AB8" s="43">
        <v>17.3</v>
      </c>
      <c r="AC8" s="43">
        <v>168</v>
      </c>
    </row>
    <row r="9" spans="1:29" x14ac:dyDescent="0.2">
      <c r="A9" s="64"/>
      <c r="B9" s="63"/>
      <c r="C9" s="63"/>
      <c r="D9" s="30">
        <v>1</v>
      </c>
      <c r="E9" s="30">
        <v>1.5</v>
      </c>
      <c r="F9" s="29" t="s">
        <v>141</v>
      </c>
      <c r="G9" s="30">
        <v>0.1041236098</v>
      </c>
      <c r="H9" s="30">
        <v>2.2448885000000002E-2</v>
      </c>
      <c r="I9" s="30">
        <v>8.1674724800000001E-2</v>
      </c>
      <c r="J9" s="52">
        <v>1635</v>
      </c>
      <c r="K9" s="30">
        <v>0.23388675000000003</v>
      </c>
      <c r="L9" s="52">
        <v>44.9</v>
      </c>
      <c r="M9" s="30">
        <v>5.4827390000000004E-3</v>
      </c>
      <c r="N9" s="52">
        <v>590</v>
      </c>
      <c r="O9" s="30">
        <v>6.9560999999999998E-2</v>
      </c>
      <c r="P9" s="43">
        <v>13.2</v>
      </c>
      <c r="Q9" s="43">
        <v>52.7</v>
      </c>
      <c r="R9" s="43">
        <v>10.85</v>
      </c>
      <c r="S9" s="43">
        <v>69.900000000000006</v>
      </c>
      <c r="T9" s="43">
        <v>42.8</v>
      </c>
      <c r="U9" s="43">
        <v>5.42</v>
      </c>
      <c r="V9" s="43">
        <v>68.900000000000006</v>
      </c>
      <c r="W9" s="43">
        <v>13.55</v>
      </c>
      <c r="X9" s="43">
        <v>90.8</v>
      </c>
      <c r="Y9" s="43">
        <v>19.149999999999999</v>
      </c>
      <c r="Z9" s="43">
        <v>53.1</v>
      </c>
      <c r="AA9" s="43">
        <v>6.95</v>
      </c>
      <c r="AB9" s="43">
        <v>36.5</v>
      </c>
      <c r="AC9" s="43">
        <v>377</v>
      </c>
    </row>
    <row r="10" spans="1:29" x14ac:dyDescent="0.2">
      <c r="A10" s="38" t="s">
        <v>229</v>
      </c>
      <c r="B10" s="38">
        <v>452055</v>
      </c>
      <c r="C10" s="38">
        <v>5236578</v>
      </c>
      <c r="D10" s="30">
        <v>0</v>
      </c>
      <c r="E10" s="30">
        <v>0.64</v>
      </c>
      <c r="F10" s="29" t="s">
        <v>142</v>
      </c>
      <c r="G10" s="30">
        <v>4.9062793100000002E-2</v>
      </c>
      <c r="H10" s="30">
        <v>1.8147211E-2</v>
      </c>
      <c r="I10" s="30">
        <v>3.0915582100000002E-2</v>
      </c>
      <c r="J10" s="52">
        <v>532</v>
      </c>
      <c r="K10" s="30">
        <v>7.6102600000000006E-2</v>
      </c>
      <c r="L10" s="52">
        <v>10.8</v>
      </c>
      <c r="M10" s="30">
        <v>1.3187880000000002E-3</v>
      </c>
      <c r="N10" s="52">
        <v>103.5</v>
      </c>
      <c r="O10" s="30">
        <v>1.2202650000000001E-2</v>
      </c>
      <c r="P10" s="43">
        <v>28.5</v>
      </c>
      <c r="Q10" s="43">
        <v>61.7</v>
      </c>
      <c r="R10" s="43">
        <v>8.15</v>
      </c>
      <c r="S10" s="43">
        <v>37.299999999999997</v>
      </c>
      <c r="T10" s="43">
        <v>16.3</v>
      </c>
      <c r="U10" s="43">
        <v>2.2200000000000002</v>
      </c>
      <c r="V10" s="43">
        <v>25.3</v>
      </c>
      <c r="W10" s="43">
        <v>4.9400000000000004</v>
      </c>
      <c r="X10" s="43">
        <v>33.1</v>
      </c>
      <c r="Y10" s="43">
        <v>6.98</v>
      </c>
      <c r="Z10" s="43">
        <v>19.45</v>
      </c>
      <c r="AA10" s="43">
        <v>2.65</v>
      </c>
      <c r="AB10" s="43">
        <v>14.25</v>
      </c>
      <c r="AC10" s="43">
        <v>145</v>
      </c>
    </row>
    <row r="11" spans="1:29" x14ac:dyDescent="0.2">
      <c r="A11" s="64" t="s">
        <v>230</v>
      </c>
      <c r="B11" s="61">
        <v>451365</v>
      </c>
      <c r="C11" s="61">
        <v>5236513</v>
      </c>
      <c r="D11" s="30">
        <v>0</v>
      </c>
      <c r="E11" s="30">
        <v>0.5</v>
      </c>
      <c r="F11" s="29" t="s">
        <v>143</v>
      </c>
      <c r="G11" s="30">
        <v>2.8306225400000003E-2</v>
      </c>
      <c r="H11" s="30">
        <v>2.2321892200000002E-2</v>
      </c>
      <c r="I11" s="30">
        <v>5.9843332000000006E-3</v>
      </c>
      <c r="J11" s="52">
        <v>135</v>
      </c>
      <c r="K11" s="30">
        <v>1.9311749999999999E-2</v>
      </c>
      <c r="L11" s="52">
        <v>3.9</v>
      </c>
      <c r="M11" s="30">
        <v>4.76229E-4</v>
      </c>
      <c r="N11" s="52">
        <v>23.600000000000005</v>
      </c>
      <c r="O11" s="30">
        <v>2.7824400000000006E-3</v>
      </c>
      <c r="P11" s="43">
        <v>37.1</v>
      </c>
      <c r="Q11" s="43">
        <v>88.9</v>
      </c>
      <c r="R11" s="43">
        <v>10.55</v>
      </c>
      <c r="S11" s="43">
        <v>40.5</v>
      </c>
      <c r="T11" s="43">
        <v>9.07</v>
      </c>
      <c r="U11" s="43">
        <v>1.31</v>
      </c>
      <c r="V11" s="43">
        <v>7.39</v>
      </c>
      <c r="W11" s="43">
        <v>1.19</v>
      </c>
      <c r="X11" s="43">
        <v>6.69</v>
      </c>
      <c r="Y11" s="43">
        <v>1.25</v>
      </c>
      <c r="Z11" s="43">
        <v>3.41</v>
      </c>
      <c r="AA11" s="43">
        <v>0.44</v>
      </c>
      <c r="AB11" s="43">
        <v>2.3199999999999998</v>
      </c>
      <c r="AC11" s="43">
        <v>25.4</v>
      </c>
    </row>
    <row r="12" spans="1:29" x14ac:dyDescent="0.2">
      <c r="A12" s="64"/>
      <c r="B12" s="62"/>
      <c r="C12" s="62"/>
      <c r="D12" s="30">
        <v>0.5</v>
      </c>
      <c r="E12" s="30">
        <v>1</v>
      </c>
      <c r="F12" s="29" t="s">
        <v>144</v>
      </c>
      <c r="G12" s="30">
        <v>0.14292488519999999</v>
      </c>
      <c r="H12" s="30">
        <v>0.12871695599999999</v>
      </c>
      <c r="I12" s="30">
        <v>1.42079292E-2</v>
      </c>
      <c r="J12" s="52">
        <v>331</v>
      </c>
      <c r="K12" s="30">
        <v>4.7349550000000004E-2</v>
      </c>
      <c r="L12" s="52">
        <v>15</v>
      </c>
      <c r="M12" s="30">
        <v>1.8316500000000002E-3</v>
      </c>
      <c r="N12" s="52">
        <v>108.5</v>
      </c>
      <c r="O12" s="30">
        <v>1.279215E-2</v>
      </c>
      <c r="P12" s="43">
        <v>218</v>
      </c>
      <c r="Q12" s="43">
        <v>529</v>
      </c>
      <c r="R12" s="43">
        <v>60.8</v>
      </c>
      <c r="S12" s="43">
        <v>221</v>
      </c>
      <c r="T12" s="43">
        <v>43.5</v>
      </c>
      <c r="U12" s="43">
        <v>3.26</v>
      </c>
      <c r="V12" s="43">
        <v>26.6</v>
      </c>
      <c r="W12" s="43">
        <v>3.23</v>
      </c>
      <c r="X12" s="43">
        <v>15.3</v>
      </c>
      <c r="Y12" s="43">
        <v>2.41</v>
      </c>
      <c r="Z12" s="43">
        <v>5.68</v>
      </c>
      <c r="AA12" s="43">
        <v>0.66</v>
      </c>
      <c r="AB12" s="43">
        <v>3.53</v>
      </c>
      <c r="AC12" s="43">
        <v>56.9</v>
      </c>
    </row>
    <row r="13" spans="1:29" x14ac:dyDescent="0.2">
      <c r="A13" s="64"/>
      <c r="B13" s="62"/>
      <c r="C13" s="62"/>
      <c r="D13" s="30">
        <v>1</v>
      </c>
      <c r="E13" s="30">
        <v>1.5</v>
      </c>
      <c r="F13" s="29" t="s">
        <v>221</v>
      </c>
      <c r="G13" s="30">
        <v>0.28643805109999998</v>
      </c>
      <c r="H13" s="30">
        <v>0.25071878799999997</v>
      </c>
      <c r="I13" s="30">
        <v>3.5719263100000002E-2</v>
      </c>
      <c r="J13" s="52">
        <v>3000</v>
      </c>
      <c r="K13" s="30">
        <v>0.42914999999999998</v>
      </c>
      <c r="L13" s="52">
        <v>176.5</v>
      </c>
      <c r="M13" s="30">
        <v>2.1552415000000002E-2</v>
      </c>
      <c r="N13" s="52" t="s">
        <v>87</v>
      </c>
      <c r="O13" s="30" t="s">
        <v>222</v>
      </c>
      <c r="P13" s="43">
        <v>435</v>
      </c>
      <c r="Q13" s="43">
        <v>998</v>
      </c>
      <c r="R13" s="43">
        <v>120</v>
      </c>
      <c r="S13" s="43">
        <v>447</v>
      </c>
      <c r="T13" s="43">
        <v>90.3</v>
      </c>
      <c r="U13" s="43">
        <v>6.9</v>
      </c>
      <c r="V13" s="43">
        <v>60.5</v>
      </c>
      <c r="W13" s="43">
        <v>7.85</v>
      </c>
      <c r="X13" s="43">
        <v>38.700000000000003</v>
      </c>
      <c r="Y13" s="43">
        <v>6.41</v>
      </c>
      <c r="Z13" s="43">
        <v>15.25</v>
      </c>
      <c r="AA13" s="43">
        <v>1.86</v>
      </c>
      <c r="AB13" s="43">
        <v>10.75</v>
      </c>
      <c r="AC13" s="43">
        <v>147</v>
      </c>
    </row>
    <row r="14" spans="1:29" x14ac:dyDescent="0.2">
      <c r="A14" s="64"/>
      <c r="B14" s="62"/>
      <c r="C14" s="62"/>
      <c r="D14" s="30">
        <v>1.5</v>
      </c>
      <c r="E14" s="30">
        <v>2</v>
      </c>
      <c r="F14" s="29" t="s">
        <v>146</v>
      </c>
      <c r="G14" s="30">
        <v>3.6741983899999997E-2</v>
      </c>
      <c r="H14" s="30">
        <v>2.7798160999999998E-2</v>
      </c>
      <c r="I14" s="30">
        <v>8.9438229000000005E-3</v>
      </c>
      <c r="J14" s="52">
        <v>234</v>
      </c>
      <c r="K14" s="30">
        <v>3.3473700000000002E-2</v>
      </c>
      <c r="L14" s="52">
        <v>10</v>
      </c>
      <c r="M14" s="30">
        <v>1.2211000000000001E-3</v>
      </c>
      <c r="N14" s="52">
        <v>64.2</v>
      </c>
      <c r="O14" s="30">
        <v>7.56918E-3</v>
      </c>
      <c r="P14" s="43">
        <v>45.9</v>
      </c>
      <c r="Q14" s="43">
        <v>108.5</v>
      </c>
      <c r="R14" s="43">
        <v>13.35</v>
      </c>
      <c r="S14" s="43">
        <v>51.6</v>
      </c>
      <c r="T14" s="43">
        <v>12.55</v>
      </c>
      <c r="U14" s="43">
        <v>1.54</v>
      </c>
      <c r="V14" s="43">
        <v>10.55</v>
      </c>
      <c r="W14" s="43">
        <v>1.69</v>
      </c>
      <c r="X14" s="43">
        <v>9.74</v>
      </c>
      <c r="Y14" s="43">
        <v>1.8</v>
      </c>
      <c r="Z14" s="43">
        <v>4.7300000000000004</v>
      </c>
      <c r="AA14" s="43">
        <v>0.63</v>
      </c>
      <c r="AB14" s="43">
        <v>3.27</v>
      </c>
      <c r="AC14" s="43">
        <v>39.700000000000003</v>
      </c>
    </row>
    <row r="15" spans="1:29" x14ac:dyDescent="0.2">
      <c r="A15" s="64"/>
      <c r="B15" s="63"/>
      <c r="C15" s="63"/>
      <c r="D15" s="30">
        <v>2</v>
      </c>
      <c r="E15" s="30">
        <v>2.6</v>
      </c>
      <c r="F15" s="29" t="s">
        <v>147</v>
      </c>
      <c r="G15" s="30">
        <v>2.8431144000000002E-2</v>
      </c>
      <c r="H15" s="30">
        <v>1.9765758600000002E-2</v>
      </c>
      <c r="I15" s="30">
        <v>8.6653853999999995E-3</v>
      </c>
      <c r="J15" s="52">
        <v>184.5</v>
      </c>
      <c r="K15" s="30">
        <v>2.6392725000000002E-2</v>
      </c>
      <c r="L15" s="52">
        <v>7</v>
      </c>
      <c r="M15" s="30">
        <v>8.5477000000000003E-4</v>
      </c>
      <c r="N15" s="52">
        <v>32.4</v>
      </c>
      <c r="O15" s="30">
        <v>3.8199599999999998E-3</v>
      </c>
      <c r="P15" s="43">
        <v>31.7</v>
      </c>
      <c r="Q15" s="43">
        <v>75.8</v>
      </c>
      <c r="R15" s="43">
        <v>9.43</v>
      </c>
      <c r="S15" s="43">
        <v>37.5</v>
      </c>
      <c r="T15" s="43">
        <v>10.55</v>
      </c>
      <c r="U15" s="43">
        <v>1.38</v>
      </c>
      <c r="V15" s="43">
        <v>9.4</v>
      </c>
      <c r="W15" s="43">
        <v>1.62</v>
      </c>
      <c r="X15" s="43">
        <v>9.86</v>
      </c>
      <c r="Y15" s="43">
        <v>1.9</v>
      </c>
      <c r="Z15" s="43">
        <v>4.8499999999999996</v>
      </c>
      <c r="AA15" s="43">
        <v>0.64</v>
      </c>
      <c r="AB15" s="43">
        <v>3.21</v>
      </c>
      <c r="AC15" s="43">
        <v>38.5</v>
      </c>
    </row>
    <row r="16" spans="1:29" x14ac:dyDescent="0.2">
      <c r="A16" s="64" t="s">
        <v>231</v>
      </c>
      <c r="B16" s="61">
        <v>451335</v>
      </c>
      <c r="C16" s="61">
        <v>5236535</v>
      </c>
      <c r="D16" s="30">
        <v>0</v>
      </c>
      <c r="E16" s="30">
        <v>0.5</v>
      </c>
      <c r="F16" s="29" t="s">
        <v>148</v>
      </c>
      <c r="G16" s="30">
        <v>0.11303792039999999</v>
      </c>
      <c r="H16" s="30">
        <v>7.7419851999999997E-2</v>
      </c>
      <c r="I16" s="30">
        <v>3.5618068400000001E-2</v>
      </c>
      <c r="J16" s="52">
        <v>426</v>
      </c>
      <c r="K16" s="30">
        <v>6.0939300000000002E-2</v>
      </c>
      <c r="L16" s="52">
        <v>23.4</v>
      </c>
      <c r="M16" s="30">
        <v>2.8573740000000002E-3</v>
      </c>
      <c r="N16" s="52">
        <v>75.400000000000006</v>
      </c>
      <c r="O16" s="30">
        <v>8.8896600000000006E-3</v>
      </c>
      <c r="P16" s="43">
        <v>123.5</v>
      </c>
      <c r="Q16" s="43">
        <v>297</v>
      </c>
      <c r="R16" s="43">
        <v>37</v>
      </c>
      <c r="S16" s="43">
        <v>147.5</v>
      </c>
      <c r="T16" s="43">
        <v>41.2</v>
      </c>
      <c r="U16" s="43">
        <v>4.8499999999999996</v>
      </c>
      <c r="V16" s="43">
        <v>38.700000000000003</v>
      </c>
      <c r="W16" s="43">
        <v>6.57</v>
      </c>
      <c r="X16" s="43">
        <v>38.799999999999997</v>
      </c>
      <c r="Y16" s="43">
        <v>7.24</v>
      </c>
      <c r="Z16" s="43">
        <v>18.399999999999999</v>
      </c>
      <c r="AA16" s="43">
        <v>2.4</v>
      </c>
      <c r="AB16" s="43">
        <v>12.85</v>
      </c>
      <c r="AC16" s="43">
        <v>163</v>
      </c>
    </row>
    <row r="17" spans="1:29" x14ac:dyDescent="0.2">
      <c r="A17" s="64"/>
      <c r="B17" s="63"/>
      <c r="C17" s="63"/>
      <c r="D17" s="30">
        <v>0.5</v>
      </c>
      <c r="E17" s="30">
        <v>1</v>
      </c>
      <c r="F17" s="29" t="s">
        <v>149</v>
      </c>
      <c r="G17" s="30">
        <v>0.14835425830000001</v>
      </c>
      <c r="H17" s="30">
        <v>0.12354577200000001</v>
      </c>
      <c r="I17" s="30">
        <v>2.4808486300000002E-2</v>
      </c>
      <c r="J17" s="52">
        <v>350</v>
      </c>
      <c r="K17" s="30">
        <v>5.0067500000000001E-2</v>
      </c>
      <c r="L17" s="52">
        <v>18</v>
      </c>
      <c r="M17" s="30">
        <v>2.19798E-3</v>
      </c>
      <c r="N17" s="52">
        <v>66.599999999999994</v>
      </c>
      <c r="O17" s="30">
        <v>7.8521400000000005E-3</v>
      </c>
      <c r="P17" s="43">
        <v>207</v>
      </c>
      <c r="Q17" s="43">
        <v>504</v>
      </c>
      <c r="R17" s="43">
        <v>57.2</v>
      </c>
      <c r="S17" s="43">
        <v>215</v>
      </c>
      <c r="T17" s="43">
        <v>46.3</v>
      </c>
      <c r="U17" s="43">
        <v>4.0199999999999996</v>
      </c>
      <c r="V17" s="43">
        <v>33.299999999999997</v>
      </c>
      <c r="W17" s="43">
        <v>4.83</v>
      </c>
      <c r="X17" s="43">
        <v>26.5</v>
      </c>
      <c r="Y17" s="43">
        <v>4.87</v>
      </c>
      <c r="Z17" s="43">
        <v>12.2</v>
      </c>
      <c r="AA17" s="43">
        <v>1.53</v>
      </c>
      <c r="AB17" s="43">
        <v>8.1300000000000008</v>
      </c>
      <c r="AC17" s="43">
        <v>109</v>
      </c>
    </row>
    <row r="18" spans="1:29" x14ac:dyDescent="0.2">
      <c r="A18" s="64" t="s">
        <v>232</v>
      </c>
      <c r="B18" s="61">
        <v>451278</v>
      </c>
      <c r="C18" s="61">
        <v>5236519</v>
      </c>
      <c r="D18" s="30">
        <v>0</v>
      </c>
      <c r="E18" s="30">
        <v>0.45</v>
      </c>
      <c r="F18" s="29" t="s">
        <v>150</v>
      </c>
      <c r="G18" s="30">
        <v>4.4446297900000001E-2</v>
      </c>
      <c r="H18" s="30">
        <v>3.6060344000000001E-2</v>
      </c>
      <c r="I18" s="30">
        <v>8.3859539000000014E-3</v>
      </c>
      <c r="J18" s="52">
        <v>227</v>
      </c>
      <c r="K18" s="30">
        <v>3.2472349999999997E-2</v>
      </c>
      <c r="L18" s="52">
        <v>9.1</v>
      </c>
      <c r="M18" s="30">
        <v>1.111201E-3</v>
      </c>
      <c r="N18" s="52">
        <v>78.400000000000006</v>
      </c>
      <c r="O18" s="30">
        <v>9.2433600000000008E-3</v>
      </c>
      <c r="P18" s="43">
        <v>59.6</v>
      </c>
      <c r="Q18" s="43">
        <v>144</v>
      </c>
      <c r="R18" s="43">
        <v>17.100000000000001</v>
      </c>
      <c r="S18" s="43">
        <v>65.400000000000006</v>
      </c>
      <c r="T18" s="43">
        <v>14.55</v>
      </c>
      <c r="U18" s="43">
        <v>1.79</v>
      </c>
      <c r="V18" s="43">
        <v>10.95</v>
      </c>
      <c r="W18" s="43">
        <v>1.68</v>
      </c>
      <c r="X18" s="43">
        <v>8.68</v>
      </c>
      <c r="Y18" s="43">
        <v>1.61</v>
      </c>
      <c r="Z18" s="43">
        <v>4.1500000000000004</v>
      </c>
      <c r="AA18" s="43">
        <v>0.52</v>
      </c>
      <c r="AB18" s="43">
        <v>3.02</v>
      </c>
      <c r="AC18" s="43">
        <v>36.700000000000003</v>
      </c>
    </row>
    <row r="19" spans="1:29" x14ac:dyDescent="0.2">
      <c r="A19" s="64"/>
      <c r="B19" s="62"/>
      <c r="C19" s="62"/>
      <c r="D19" s="30">
        <v>0.45</v>
      </c>
      <c r="E19" s="30">
        <v>0.9</v>
      </c>
      <c r="F19" s="29" t="s">
        <v>151</v>
      </c>
      <c r="G19" s="30">
        <v>2.6484088499999996E-2</v>
      </c>
      <c r="H19" s="30">
        <v>2.2081333999999998E-2</v>
      </c>
      <c r="I19" s="30">
        <v>4.4027544999999998E-3</v>
      </c>
      <c r="J19" s="52">
        <v>203</v>
      </c>
      <c r="K19" s="30">
        <v>2.903915E-2</v>
      </c>
      <c r="L19" s="52">
        <v>9.5</v>
      </c>
      <c r="M19" s="30">
        <v>1.160045E-3</v>
      </c>
      <c r="N19" s="52">
        <v>64.2</v>
      </c>
      <c r="O19" s="30">
        <v>7.56918E-3</v>
      </c>
      <c r="P19" s="43">
        <v>33.6</v>
      </c>
      <c r="Q19" s="43">
        <v>92.5</v>
      </c>
      <c r="R19" s="43">
        <v>10.1</v>
      </c>
      <c r="S19" s="43">
        <v>38.9</v>
      </c>
      <c r="T19" s="43">
        <v>8.8000000000000007</v>
      </c>
      <c r="U19" s="43">
        <v>1.08</v>
      </c>
      <c r="V19" s="43">
        <v>6.33</v>
      </c>
      <c r="W19" s="43">
        <v>0.86</v>
      </c>
      <c r="X19" s="43">
        <v>4.45</v>
      </c>
      <c r="Y19" s="43">
        <v>0.77</v>
      </c>
      <c r="Z19" s="43">
        <v>1.95</v>
      </c>
      <c r="AA19" s="43">
        <v>0.25</v>
      </c>
      <c r="AB19" s="43">
        <v>1.39</v>
      </c>
      <c r="AC19" s="43">
        <v>19.2</v>
      </c>
    </row>
    <row r="20" spans="1:29" x14ac:dyDescent="0.2">
      <c r="A20" s="64"/>
      <c r="B20" s="62"/>
      <c r="C20" s="62"/>
      <c r="D20" s="30">
        <v>0.9</v>
      </c>
      <c r="E20" s="30">
        <v>1.35</v>
      </c>
      <c r="F20" s="29" t="s">
        <v>152</v>
      </c>
      <c r="G20" s="30">
        <v>1.7317020900000001E-2</v>
      </c>
      <c r="H20" s="30">
        <v>1.25232126E-2</v>
      </c>
      <c r="I20" s="30">
        <v>4.7938082999999998E-3</v>
      </c>
      <c r="J20" s="52">
        <v>269</v>
      </c>
      <c r="K20" s="30">
        <v>3.8480449999999999E-2</v>
      </c>
      <c r="L20" s="52">
        <v>13.2</v>
      </c>
      <c r="M20" s="30">
        <v>1.611852E-3</v>
      </c>
      <c r="N20" s="52">
        <v>83.4</v>
      </c>
      <c r="O20" s="30">
        <v>9.8328600000000006E-3</v>
      </c>
      <c r="P20" s="43">
        <v>14.1</v>
      </c>
      <c r="Q20" s="43">
        <v>51.4</v>
      </c>
      <c r="R20" s="43">
        <v>6.13</v>
      </c>
      <c r="S20" s="43">
        <v>25.4</v>
      </c>
      <c r="T20" s="43">
        <v>7.35</v>
      </c>
      <c r="U20" s="43">
        <v>1.06</v>
      </c>
      <c r="V20" s="43">
        <v>6.17</v>
      </c>
      <c r="W20" s="43">
        <v>0.94</v>
      </c>
      <c r="X20" s="43">
        <v>5.28</v>
      </c>
      <c r="Y20" s="43">
        <v>0.95</v>
      </c>
      <c r="Z20" s="43">
        <v>2.34</v>
      </c>
      <c r="AA20" s="43">
        <v>0.33</v>
      </c>
      <c r="AB20" s="43">
        <v>1.65</v>
      </c>
      <c r="AC20" s="43">
        <v>20.8</v>
      </c>
    </row>
    <row r="21" spans="1:29" x14ac:dyDescent="0.2">
      <c r="A21" s="64"/>
      <c r="B21" s="63"/>
      <c r="C21" s="63"/>
      <c r="D21" s="30">
        <v>1.35</v>
      </c>
      <c r="E21" s="30">
        <v>1.8</v>
      </c>
      <c r="F21" s="29" t="s">
        <v>153</v>
      </c>
      <c r="G21" s="30">
        <v>2.791687E-2</v>
      </c>
      <c r="H21" s="30">
        <v>1.8997607400000002E-2</v>
      </c>
      <c r="I21" s="30">
        <v>8.9192625999999983E-3</v>
      </c>
      <c r="J21" s="52">
        <v>304</v>
      </c>
      <c r="K21" s="30">
        <v>4.3487200000000004E-2</v>
      </c>
      <c r="L21" s="52">
        <v>12.5</v>
      </c>
      <c r="M21" s="30">
        <v>1.5263750000000002E-3</v>
      </c>
      <c r="N21" s="52">
        <v>67</v>
      </c>
      <c r="O21" s="30">
        <v>7.8993000000000015E-3</v>
      </c>
      <c r="P21" s="43">
        <v>25.9</v>
      </c>
      <c r="Q21" s="43">
        <v>75.2</v>
      </c>
      <c r="R21" s="43">
        <v>9.17</v>
      </c>
      <c r="S21" s="43">
        <v>37.200000000000003</v>
      </c>
      <c r="T21" s="43">
        <v>11</v>
      </c>
      <c r="U21" s="43">
        <v>1.49</v>
      </c>
      <c r="V21" s="43">
        <v>10.6</v>
      </c>
      <c r="W21" s="43">
        <v>1.76</v>
      </c>
      <c r="X21" s="43">
        <v>10.45</v>
      </c>
      <c r="Y21" s="43">
        <v>1.97</v>
      </c>
      <c r="Z21" s="43">
        <v>5.04</v>
      </c>
      <c r="AA21" s="43">
        <v>0.69</v>
      </c>
      <c r="AB21" s="43">
        <v>3.62</v>
      </c>
      <c r="AC21" s="43">
        <v>38</v>
      </c>
    </row>
    <row r="22" spans="1:29" x14ac:dyDescent="0.2">
      <c r="A22" s="64" t="s">
        <v>233</v>
      </c>
      <c r="B22" s="61">
        <v>451273</v>
      </c>
      <c r="C22" s="61">
        <v>5236521</v>
      </c>
      <c r="D22" s="30">
        <v>0</v>
      </c>
      <c r="E22" s="30">
        <v>0.6</v>
      </c>
      <c r="F22" s="29" t="s">
        <v>154</v>
      </c>
      <c r="G22" s="30">
        <v>1.5014071300000001E-2</v>
      </c>
      <c r="H22" s="30">
        <v>1.0497710600000001E-2</v>
      </c>
      <c r="I22" s="30">
        <v>4.5163607000000003E-3</v>
      </c>
      <c r="J22" s="52">
        <v>166.5</v>
      </c>
      <c r="K22" s="30">
        <v>2.3817825000000001E-2</v>
      </c>
      <c r="L22" s="52">
        <v>7.5</v>
      </c>
      <c r="M22" s="30">
        <v>9.158250000000001E-4</v>
      </c>
      <c r="N22" s="52">
        <v>33.700000000000003</v>
      </c>
      <c r="O22" s="30">
        <v>3.9732300000000003E-3</v>
      </c>
      <c r="P22" s="43">
        <v>15.8</v>
      </c>
      <c r="Q22" s="43">
        <v>40.700000000000003</v>
      </c>
      <c r="R22" s="43">
        <v>5.37</v>
      </c>
      <c r="S22" s="43">
        <v>20.3</v>
      </c>
      <c r="T22" s="43">
        <v>5.42</v>
      </c>
      <c r="U22" s="43">
        <v>1.05</v>
      </c>
      <c r="V22" s="43">
        <v>4.92</v>
      </c>
      <c r="W22" s="43">
        <v>0.77</v>
      </c>
      <c r="X22" s="43">
        <v>4.82</v>
      </c>
      <c r="Y22" s="43">
        <v>0.95</v>
      </c>
      <c r="Z22" s="43">
        <v>2.42</v>
      </c>
      <c r="AA22" s="43">
        <v>0.32</v>
      </c>
      <c r="AB22" s="43">
        <v>1.95</v>
      </c>
      <c r="AC22" s="43">
        <v>20</v>
      </c>
    </row>
    <row r="23" spans="1:29" x14ac:dyDescent="0.2">
      <c r="A23" s="64"/>
      <c r="B23" s="62"/>
      <c r="C23" s="62"/>
      <c r="D23" s="30">
        <v>0.6</v>
      </c>
      <c r="E23" s="30">
        <v>1.1000000000000001</v>
      </c>
      <c r="F23" s="29" t="s">
        <v>155</v>
      </c>
      <c r="G23" s="30">
        <v>3.3076180199999999E-2</v>
      </c>
      <c r="H23" s="30">
        <v>2.4499496999999999E-2</v>
      </c>
      <c r="I23" s="30">
        <v>8.5766831999999991E-3</v>
      </c>
      <c r="J23" s="52">
        <v>312</v>
      </c>
      <c r="K23" s="30">
        <v>4.46316E-2</v>
      </c>
      <c r="L23" s="52">
        <v>13.9</v>
      </c>
      <c r="M23" s="30">
        <v>1.6973290000000002E-3</v>
      </c>
      <c r="N23" s="52">
        <v>80.600000000000009</v>
      </c>
      <c r="O23" s="30">
        <v>9.5027400000000008E-3</v>
      </c>
      <c r="P23" s="43">
        <v>37</v>
      </c>
      <c r="Q23" s="43">
        <v>96.4</v>
      </c>
      <c r="R23" s="43">
        <v>12.05</v>
      </c>
      <c r="S23" s="43">
        <v>47.7</v>
      </c>
      <c r="T23" s="43">
        <v>11.2</v>
      </c>
      <c r="U23" s="43">
        <v>1.57</v>
      </c>
      <c r="V23" s="43">
        <v>10.1</v>
      </c>
      <c r="W23" s="43">
        <v>1.64</v>
      </c>
      <c r="X23" s="43">
        <v>9.2100000000000009</v>
      </c>
      <c r="Y23" s="43">
        <v>1.73</v>
      </c>
      <c r="Z23" s="43">
        <v>4.5</v>
      </c>
      <c r="AA23" s="43">
        <v>0.62</v>
      </c>
      <c r="AB23" s="43">
        <v>3.71</v>
      </c>
      <c r="AC23" s="43">
        <v>37.6</v>
      </c>
    </row>
    <row r="24" spans="1:29" x14ac:dyDescent="0.2">
      <c r="A24" s="64"/>
      <c r="B24" s="63"/>
      <c r="C24" s="63"/>
      <c r="D24" s="30">
        <v>1.1000000000000001</v>
      </c>
      <c r="E24" s="30">
        <v>1.6</v>
      </c>
      <c r="F24" s="29" t="s">
        <v>156</v>
      </c>
      <c r="G24" s="30">
        <v>3.2647413900000005E-2</v>
      </c>
      <c r="H24" s="30">
        <v>1.9072696600000001E-2</v>
      </c>
      <c r="I24" s="30">
        <v>1.3574717300000001E-2</v>
      </c>
      <c r="J24" s="52">
        <v>426</v>
      </c>
      <c r="K24" s="30">
        <v>6.0939300000000002E-2</v>
      </c>
      <c r="L24" s="52">
        <v>16.3</v>
      </c>
      <c r="M24" s="30">
        <v>1.9903930000000005E-3</v>
      </c>
      <c r="N24" s="52">
        <v>90.2</v>
      </c>
      <c r="O24" s="30">
        <v>1.0634580000000001E-2</v>
      </c>
      <c r="P24" s="43">
        <v>20</v>
      </c>
      <c r="Q24" s="43">
        <v>74.599999999999994</v>
      </c>
      <c r="R24" s="43">
        <v>9.5299999999999994</v>
      </c>
      <c r="S24" s="43">
        <v>41.5</v>
      </c>
      <c r="T24" s="43">
        <v>13.55</v>
      </c>
      <c r="U24" s="43">
        <v>1.68</v>
      </c>
      <c r="V24" s="43">
        <v>14.45</v>
      </c>
      <c r="W24" s="43">
        <v>2.39</v>
      </c>
      <c r="X24" s="43">
        <v>15.35</v>
      </c>
      <c r="Y24" s="43">
        <v>3.05</v>
      </c>
      <c r="Z24" s="43">
        <v>8.18</v>
      </c>
      <c r="AA24" s="43">
        <v>1.1200000000000001</v>
      </c>
      <c r="AB24" s="43">
        <v>5.73</v>
      </c>
      <c r="AC24" s="43">
        <v>59.9</v>
      </c>
    </row>
    <row r="25" spans="1:29" customFormat="1" x14ac:dyDescent="0.2">
      <c r="A25" s="32" t="s">
        <v>199</v>
      </c>
      <c r="B25" s="33" t="s">
        <v>241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customFormat="1" x14ac:dyDescent="0.2">
      <c r="A26" s="32"/>
      <c r="B26" s="33" t="s">
        <v>245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</sheetData>
  <sheetProtection sheet="1" objects="1" scenarios="1"/>
  <mergeCells count="23">
    <mergeCell ref="A18:A21"/>
    <mergeCell ref="A22:A24"/>
    <mergeCell ref="U1:AC1"/>
    <mergeCell ref="F2:F3"/>
    <mergeCell ref="A2:A3"/>
    <mergeCell ref="A1:O1"/>
    <mergeCell ref="P1:T1"/>
    <mergeCell ref="A4:A6"/>
    <mergeCell ref="A7:A9"/>
    <mergeCell ref="A11:A15"/>
    <mergeCell ref="A16:A17"/>
    <mergeCell ref="B4:B6"/>
    <mergeCell ref="C4:C6"/>
    <mergeCell ref="B7:B9"/>
    <mergeCell ref="C7:C9"/>
    <mergeCell ref="B11:B15"/>
    <mergeCell ref="B22:B24"/>
    <mergeCell ref="C22:C24"/>
    <mergeCell ref="C11:C15"/>
    <mergeCell ref="B16:B17"/>
    <mergeCell ref="C16:C17"/>
    <mergeCell ref="B18:B21"/>
    <mergeCell ref="C18:C21"/>
  </mergeCells>
  <conditionalFormatting sqref="G4:G2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972-7D99-4CE7-A448-6C83D305690D}">
  <dimension ref="A1:AC26"/>
  <sheetViews>
    <sheetView tabSelected="1" zoomScale="75" zoomScaleNormal="100" workbookViewId="0">
      <selection activeCell="AH3" sqref="AH3"/>
    </sheetView>
  </sheetViews>
  <sheetFormatPr baseColWidth="10" defaultColWidth="8.83203125" defaultRowHeight="15" x14ac:dyDescent="0.2"/>
  <cols>
    <col min="1" max="1" width="8.33203125" style="28" bestFit="1" customWidth="1"/>
    <col min="2" max="3" width="10.83203125" style="28" customWidth="1"/>
    <col min="4" max="5" width="6.33203125" style="28" customWidth="1"/>
    <col min="6" max="6" width="9.5" style="28" bestFit="1" customWidth="1"/>
    <col min="7" max="8" width="7.6640625" style="28" customWidth="1"/>
    <col min="9" max="9" width="7.83203125" style="28" bestFit="1" customWidth="1"/>
    <col min="10" max="29" width="7.33203125" style="28" customWidth="1"/>
    <col min="30" max="16384" width="8.83203125" style="28"/>
  </cols>
  <sheetData>
    <row r="1" spans="1:29" ht="16" x14ac:dyDescent="0.2">
      <c r="A1" s="67" t="s">
        <v>217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70" t="s">
        <v>247</v>
      </c>
      <c r="Q1" s="70"/>
      <c r="R1" s="70"/>
      <c r="S1" s="70"/>
      <c r="T1" s="70"/>
      <c r="U1" s="71" t="s">
        <v>248</v>
      </c>
      <c r="V1" s="71"/>
      <c r="W1" s="71"/>
      <c r="X1" s="71"/>
      <c r="Y1" s="71"/>
      <c r="Z1" s="71"/>
      <c r="AA1" s="71"/>
      <c r="AB1" s="71"/>
      <c r="AC1" s="71"/>
    </row>
    <row r="2" spans="1:29" ht="17" x14ac:dyDescent="0.2">
      <c r="A2" s="72" t="s">
        <v>235</v>
      </c>
      <c r="B2" s="41" t="s">
        <v>224</v>
      </c>
      <c r="C2" s="41" t="s">
        <v>225</v>
      </c>
      <c r="D2" s="41" t="s">
        <v>175</v>
      </c>
      <c r="E2" s="41" t="s">
        <v>176</v>
      </c>
      <c r="F2" s="59" t="s">
        <v>181</v>
      </c>
      <c r="G2" s="41" t="s">
        <v>119</v>
      </c>
      <c r="H2" s="44" t="s">
        <v>102</v>
      </c>
      <c r="I2" s="45" t="s">
        <v>173</v>
      </c>
      <c r="J2" s="41" t="s">
        <v>42</v>
      </c>
      <c r="K2" s="41" t="s">
        <v>238</v>
      </c>
      <c r="L2" s="41" t="s">
        <v>29</v>
      </c>
      <c r="M2" s="41" t="s">
        <v>239</v>
      </c>
      <c r="N2" s="41" t="s">
        <v>25</v>
      </c>
      <c r="O2" s="41" t="s">
        <v>174</v>
      </c>
      <c r="P2" s="44" t="s">
        <v>0</v>
      </c>
      <c r="Q2" s="44" t="s">
        <v>1</v>
      </c>
      <c r="R2" s="44" t="s">
        <v>2</v>
      </c>
      <c r="S2" s="44" t="s">
        <v>3</v>
      </c>
      <c r="T2" s="44" t="s">
        <v>4</v>
      </c>
      <c r="U2" s="45" t="s">
        <v>5</v>
      </c>
      <c r="V2" s="45" t="s">
        <v>6</v>
      </c>
      <c r="W2" s="45" t="s">
        <v>7</v>
      </c>
      <c r="X2" s="45" t="s">
        <v>8</v>
      </c>
      <c r="Y2" s="45" t="s">
        <v>9</v>
      </c>
      <c r="Z2" s="45" t="s">
        <v>10</v>
      </c>
      <c r="AA2" s="45" t="s">
        <v>11</v>
      </c>
      <c r="AB2" s="45" t="s">
        <v>12</v>
      </c>
      <c r="AC2" s="49" t="s">
        <v>21</v>
      </c>
    </row>
    <row r="3" spans="1:29" x14ac:dyDescent="0.2">
      <c r="A3" s="73"/>
      <c r="B3" s="41" t="s">
        <v>226</v>
      </c>
      <c r="C3" s="41" t="s">
        <v>226</v>
      </c>
      <c r="D3" s="41" t="s">
        <v>177</v>
      </c>
      <c r="E3" s="41" t="s">
        <v>177</v>
      </c>
      <c r="F3" s="60"/>
      <c r="G3" s="41" t="s">
        <v>26</v>
      </c>
      <c r="H3" s="41" t="s">
        <v>26</v>
      </c>
      <c r="I3" s="41" t="s">
        <v>26</v>
      </c>
      <c r="J3" s="41" t="s">
        <v>13</v>
      </c>
      <c r="K3" s="41" t="s">
        <v>26</v>
      </c>
      <c r="L3" s="41" t="s">
        <v>13</v>
      </c>
      <c r="M3" s="41" t="s">
        <v>26</v>
      </c>
      <c r="N3" s="41" t="s">
        <v>13</v>
      </c>
      <c r="O3" s="41" t="s">
        <v>26</v>
      </c>
      <c r="P3" s="41" t="s">
        <v>13</v>
      </c>
      <c r="Q3" s="41" t="s">
        <v>13</v>
      </c>
      <c r="R3" s="41" t="s">
        <v>13</v>
      </c>
      <c r="S3" s="41" t="s">
        <v>13</v>
      </c>
      <c r="T3" s="41" t="s">
        <v>13</v>
      </c>
      <c r="U3" s="41" t="s">
        <v>13</v>
      </c>
      <c r="V3" s="41" t="s">
        <v>13</v>
      </c>
      <c r="W3" s="41" t="s">
        <v>13</v>
      </c>
      <c r="X3" s="41" t="s">
        <v>13</v>
      </c>
      <c r="Y3" s="41" t="s">
        <v>13</v>
      </c>
      <c r="Z3" s="41" t="s">
        <v>13</v>
      </c>
      <c r="AA3" s="41" t="s">
        <v>13</v>
      </c>
      <c r="AB3" s="41" t="s">
        <v>13</v>
      </c>
      <c r="AC3" s="41" t="s">
        <v>13</v>
      </c>
    </row>
    <row r="4" spans="1:29" x14ac:dyDescent="0.2">
      <c r="A4" s="64" t="s">
        <v>178</v>
      </c>
      <c r="B4" s="61">
        <v>451399</v>
      </c>
      <c r="C4" s="61">
        <v>5236513</v>
      </c>
      <c r="D4" s="30">
        <v>0</v>
      </c>
      <c r="E4" s="30">
        <v>1</v>
      </c>
      <c r="F4" s="29" t="s">
        <v>157</v>
      </c>
      <c r="G4" s="30">
        <v>1.1850927799999999E-2</v>
      </c>
      <c r="H4" s="30">
        <v>1.00250094E-2</v>
      </c>
      <c r="I4" s="30">
        <v>1.8259183999999999E-3</v>
      </c>
      <c r="J4" s="52">
        <v>48</v>
      </c>
      <c r="K4" s="30">
        <v>6.8663999999999999E-3</v>
      </c>
      <c r="L4" s="52">
        <v>2.6</v>
      </c>
      <c r="M4" s="30">
        <v>3.1748600000000002E-4</v>
      </c>
      <c r="N4" s="52">
        <v>9.2699999999999978</v>
      </c>
      <c r="O4" s="30">
        <v>1.0929329999999999E-3</v>
      </c>
      <c r="P4" s="43">
        <v>16.600000000000001</v>
      </c>
      <c r="Q4" s="43">
        <v>41.3</v>
      </c>
      <c r="R4" s="43">
        <v>4.57</v>
      </c>
      <c r="S4" s="43">
        <v>17.3</v>
      </c>
      <c r="T4" s="43">
        <v>3.75</v>
      </c>
      <c r="U4" s="43">
        <v>0.78</v>
      </c>
      <c r="V4" s="43">
        <v>2.4700000000000002</v>
      </c>
      <c r="W4" s="43">
        <v>0.33</v>
      </c>
      <c r="X4" s="43">
        <v>1.74</v>
      </c>
      <c r="Y4" s="43">
        <v>0.31</v>
      </c>
      <c r="Z4" s="43">
        <v>0.78</v>
      </c>
      <c r="AA4" s="43">
        <v>0.1</v>
      </c>
      <c r="AB4" s="43">
        <v>0.53</v>
      </c>
      <c r="AC4" s="43">
        <v>8</v>
      </c>
    </row>
    <row r="5" spans="1:29" x14ac:dyDescent="0.2">
      <c r="A5" s="64"/>
      <c r="B5" s="62"/>
      <c r="C5" s="62"/>
      <c r="D5" s="30">
        <v>1</v>
      </c>
      <c r="E5" s="30">
        <v>2</v>
      </c>
      <c r="F5" s="29" t="s">
        <v>158</v>
      </c>
      <c r="G5" s="30">
        <v>3.0143175899999999E-2</v>
      </c>
      <c r="H5" s="30">
        <v>2.2898614000000001E-2</v>
      </c>
      <c r="I5" s="30">
        <v>7.2445618999999991E-3</v>
      </c>
      <c r="J5" s="52">
        <v>174.5</v>
      </c>
      <c r="K5" s="30">
        <v>2.4962225000000001E-2</v>
      </c>
      <c r="L5" s="52">
        <v>7.5</v>
      </c>
      <c r="M5" s="30">
        <v>9.158250000000001E-4</v>
      </c>
      <c r="N5" s="52">
        <v>33.6</v>
      </c>
      <c r="O5" s="30">
        <v>3.9614400000000001E-3</v>
      </c>
      <c r="P5" s="43">
        <v>36.9</v>
      </c>
      <c r="Q5" s="43">
        <v>90.9</v>
      </c>
      <c r="R5" s="43">
        <v>11</v>
      </c>
      <c r="S5" s="43">
        <v>41.9</v>
      </c>
      <c r="T5" s="43">
        <v>10.25</v>
      </c>
      <c r="U5" s="43">
        <v>1.3</v>
      </c>
      <c r="V5" s="43">
        <v>8.6</v>
      </c>
      <c r="W5" s="43">
        <v>1.36</v>
      </c>
      <c r="X5" s="43">
        <v>7.65</v>
      </c>
      <c r="Y5" s="43">
        <v>1.49</v>
      </c>
      <c r="Z5" s="43">
        <v>3.71</v>
      </c>
      <c r="AA5" s="43">
        <v>0.52</v>
      </c>
      <c r="AB5" s="43">
        <v>2.6</v>
      </c>
      <c r="AC5" s="43">
        <v>32.4</v>
      </c>
    </row>
    <row r="6" spans="1:29" x14ac:dyDescent="0.2">
      <c r="A6" s="64"/>
      <c r="B6" s="62"/>
      <c r="C6" s="62"/>
      <c r="D6" s="30">
        <v>2</v>
      </c>
      <c r="E6" s="30">
        <v>3</v>
      </c>
      <c r="F6" s="29" t="s">
        <v>159</v>
      </c>
      <c r="G6" s="30">
        <v>2.8825566300000001E-2</v>
      </c>
      <c r="H6" s="30">
        <v>2.4891666000000003E-2</v>
      </c>
      <c r="I6" s="30">
        <v>3.9339002999999994E-3</v>
      </c>
      <c r="J6" s="52">
        <v>107</v>
      </c>
      <c r="K6" s="30">
        <v>1.530635E-2</v>
      </c>
      <c r="L6" s="52">
        <v>4.0999999999999996</v>
      </c>
      <c r="M6" s="30">
        <v>5.0065099999999996E-4</v>
      </c>
      <c r="N6" s="52">
        <v>10.699999999999998</v>
      </c>
      <c r="O6" s="30">
        <v>1.2615299999999999E-3</v>
      </c>
      <c r="P6" s="43">
        <v>43.7</v>
      </c>
      <c r="Q6" s="43">
        <v>101.5</v>
      </c>
      <c r="R6" s="43">
        <v>11.7</v>
      </c>
      <c r="S6" s="43">
        <v>42.2</v>
      </c>
      <c r="T6" s="43">
        <v>8.3000000000000007</v>
      </c>
      <c r="U6" s="43">
        <v>1.18</v>
      </c>
      <c r="V6" s="43">
        <v>5.9</v>
      </c>
      <c r="W6" s="43">
        <v>0.79</v>
      </c>
      <c r="X6" s="43">
        <v>3.79</v>
      </c>
      <c r="Y6" s="43">
        <v>0.7</v>
      </c>
      <c r="Z6" s="43">
        <v>1.74</v>
      </c>
      <c r="AA6" s="43">
        <v>0.23</v>
      </c>
      <c r="AB6" s="43">
        <v>1.21</v>
      </c>
      <c r="AC6" s="43">
        <v>16.899999999999999</v>
      </c>
    </row>
    <row r="7" spans="1:29" x14ac:dyDescent="0.2">
      <c r="A7" s="64"/>
      <c r="B7" s="63"/>
      <c r="C7" s="63"/>
      <c r="D7" s="30">
        <v>3</v>
      </c>
      <c r="E7" s="30">
        <v>4</v>
      </c>
      <c r="F7" s="29" t="s">
        <v>160</v>
      </c>
      <c r="G7" s="30">
        <v>2.71771658E-2</v>
      </c>
      <c r="H7" s="30">
        <v>2.1574154799999998E-2</v>
      </c>
      <c r="I7" s="30">
        <v>5.6030110000000006E-3</v>
      </c>
      <c r="J7" s="52">
        <v>14.6</v>
      </c>
      <c r="K7" s="30">
        <v>2.0885299999999999E-3</v>
      </c>
      <c r="L7" s="52">
        <v>0.6</v>
      </c>
      <c r="M7" s="30">
        <v>7.3266E-5</v>
      </c>
      <c r="N7" s="52">
        <v>1.38</v>
      </c>
      <c r="O7" s="30">
        <v>1.62702E-4</v>
      </c>
      <c r="P7" s="43">
        <v>36.5</v>
      </c>
      <c r="Q7" s="43">
        <v>90.1</v>
      </c>
      <c r="R7" s="43">
        <v>9.56</v>
      </c>
      <c r="S7" s="43">
        <v>36.9</v>
      </c>
      <c r="T7" s="43">
        <v>6.61</v>
      </c>
      <c r="U7" s="43">
        <v>1.54</v>
      </c>
      <c r="V7" s="43">
        <v>5.51</v>
      </c>
      <c r="W7" s="43">
        <v>0.81</v>
      </c>
      <c r="X7" s="43">
        <v>4.9800000000000004</v>
      </c>
      <c r="Y7" s="43">
        <v>0.95</v>
      </c>
      <c r="Z7" s="43">
        <v>2.8</v>
      </c>
      <c r="AA7" s="43">
        <v>0.46</v>
      </c>
      <c r="AB7" s="43">
        <v>2.87</v>
      </c>
      <c r="AC7" s="43">
        <v>26.1</v>
      </c>
    </row>
    <row r="8" spans="1:29" x14ac:dyDescent="0.2">
      <c r="A8" s="64" t="s">
        <v>179</v>
      </c>
      <c r="B8" s="61">
        <v>451371</v>
      </c>
      <c r="C8" s="61">
        <v>5236510</v>
      </c>
      <c r="D8" s="30">
        <v>0</v>
      </c>
      <c r="E8" s="30">
        <v>1</v>
      </c>
      <c r="F8" s="29" t="s">
        <v>161</v>
      </c>
      <c r="G8" s="30">
        <v>0.13251312030000001</v>
      </c>
      <c r="H8" s="30">
        <v>0.11523963000000001</v>
      </c>
      <c r="I8" s="30">
        <v>1.7273490300000003E-2</v>
      </c>
      <c r="J8" s="52">
        <v>336</v>
      </c>
      <c r="K8" s="30">
        <v>4.8064800000000005E-2</v>
      </c>
      <c r="L8" s="52">
        <v>15.2</v>
      </c>
      <c r="M8" s="30">
        <v>1.8560720000000001E-3</v>
      </c>
      <c r="N8" s="52">
        <v>107.99999999999999</v>
      </c>
      <c r="O8" s="30">
        <v>1.27332E-2</v>
      </c>
      <c r="P8" s="43">
        <v>192</v>
      </c>
      <c r="Q8" s="43">
        <v>477</v>
      </c>
      <c r="R8" s="43">
        <v>55.7</v>
      </c>
      <c r="S8" s="43">
        <v>199</v>
      </c>
      <c r="T8" s="43">
        <v>36.1</v>
      </c>
      <c r="U8" s="43">
        <v>3.07</v>
      </c>
      <c r="V8" s="43">
        <v>24.6</v>
      </c>
      <c r="W8" s="43">
        <v>3.13</v>
      </c>
      <c r="X8" s="43">
        <v>16.25</v>
      </c>
      <c r="Y8" s="43">
        <v>3.04</v>
      </c>
      <c r="Z8" s="43">
        <v>7.63</v>
      </c>
      <c r="AA8" s="43">
        <v>1</v>
      </c>
      <c r="AB8" s="43">
        <v>6.02</v>
      </c>
      <c r="AC8" s="43">
        <v>77.400000000000006</v>
      </c>
    </row>
    <row r="9" spans="1:29" x14ac:dyDescent="0.2">
      <c r="A9" s="64"/>
      <c r="B9" s="62"/>
      <c r="C9" s="62"/>
      <c r="D9" s="30">
        <v>1</v>
      </c>
      <c r="E9" s="30">
        <v>2</v>
      </c>
      <c r="F9" s="29" t="s">
        <v>162</v>
      </c>
      <c r="G9" s="30">
        <v>3.28077445E-2</v>
      </c>
      <c r="H9" s="30">
        <v>2.6277037000000003E-2</v>
      </c>
      <c r="I9" s="30">
        <v>6.5307074999999999E-3</v>
      </c>
      <c r="J9" s="52">
        <v>197.5</v>
      </c>
      <c r="K9" s="30">
        <v>2.8252375E-2</v>
      </c>
      <c r="L9" s="52">
        <v>8.4</v>
      </c>
      <c r="M9" s="30">
        <v>1.0257240000000002E-3</v>
      </c>
      <c r="N9" s="52">
        <v>70.3</v>
      </c>
      <c r="O9" s="30">
        <v>8.2883699999999998E-3</v>
      </c>
      <c r="P9" s="43">
        <v>44.3</v>
      </c>
      <c r="Q9" s="43">
        <v>103.5</v>
      </c>
      <c r="R9" s="43">
        <v>12.65</v>
      </c>
      <c r="S9" s="43">
        <v>47.6</v>
      </c>
      <c r="T9" s="43">
        <v>11.1</v>
      </c>
      <c r="U9" s="43">
        <v>1.4</v>
      </c>
      <c r="V9" s="43">
        <v>8.4700000000000006</v>
      </c>
      <c r="W9" s="43">
        <v>1.24</v>
      </c>
      <c r="X9" s="43">
        <v>6.53</v>
      </c>
      <c r="Y9" s="43">
        <v>1.28</v>
      </c>
      <c r="Z9" s="43">
        <v>3.36</v>
      </c>
      <c r="AA9" s="43">
        <v>0.41</v>
      </c>
      <c r="AB9" s="43">
        <v>2.19</v>
      </c>
      <c r="AC9" s="43">
        <v>28.9</v>
      </c>
    </row>
    <row r="10" spans="1:29" x14ac:dyDescent="0.2">
      <c r="A10" s="64"/>
      <c r="B10" s="62"/>
      <c r="C10" s="62"/>
      <c r="D10" s="30">
        <v>2</v>
      </c>
      <c r="E10" s="30">
        <v>3</v>
      </c>
      <c r="F10" s="29" t="s">
        <v>163</v>
      </c>
      <c r="G10" s="30">
        <v>2.7864496900000001E-2</v>
      </c>
      <c r="H10" s="30">
        <v>2.2892750399999998E-2</v>
      </c>
      <c r="I10" s="30">
        <v>4.9717465000000006E-3</v>
      </c>
      <c r="J10" s="52">
        <v>113</v>
      </c>
      <c r="K10" s="30">
        <v>1.6164649999999999E-2</v>
      </c>
      <c r="L10" s="52">
        <v>4.8</v>
      </c>
      <c r="M10" s="30">
        <v>5.86128E-4</v>
      </c>
      <c r="N10" s="52">
        <v>13.95</v>
      </c>
      <c r="O10" s="30">
        <v>1.644705E-3</v>
      </c>
      <c r="P10" s="43">
        <v>39.9</v>
      </c>
      <c r="Q10" s="43">
        <v>89.7</v>
      </c>
      <c r="R10" s="43">
        <v>11</v>
      </c>
      <c r="S10" s="43">
        <v>41.3</v>
      </c>
      <c r="T10" s="43">
        <v>9.0399999999999991</v>
      </c>
      <c r="U10" s="43">
        <v>1.1100000000000001</v>
      </c>
      <c r="V10" s="43">
        <v>6.92</v>
      </c>
      <c r="W10" s="43">
        <v>1</v>
      </c>
      <c r="X10" s="43">
        <v>5.39</v>
      </c>
      <c r="Y10" s="43">
        <v>0.94</v>
      </c>
      <c r="Z10" s="43">
        <v>2.1800000000000002</v>
      </c>
      <c r="AA10" s="43">
        <v>0.28999999999999998</v>
      </c>
      <c r="AB10" s="43">
        <v>1.66</v>
      </c>
      <c r="AC10" s="43">
        <v>21.5</v>
      </c>
    </row>
    <row r="11" spans="1:29" x14ac:dyDescent="0.2">
      <c r="A11" s="64"/>
      <c r="B11" s="62"/>
      <c r="C11" s="62"/>
      <c r="D11" s="30">
        <v>3</v>
      </c>
      <c r="E11" s="30">
        <v>4</v>
      </c>
      <c r="F11" s="29" t="s">
        <v>164</v>
      </c>
      <c r="G11" s="30">
        <v>3.7284053299999995E-2</v>
      </c>
      <c r="H11" s="30">
        <v>3.2760870999999997E-2</v>
      </c>
      <c r="I11" s="30">
        <v>4.5231823000000003E-3</v>
      </c>
      <c r="J11" s="52">
        <v>132.5</v>
      </c>
      <c r="K11" s="30">
        <v>1.8954125000000002E-2</v>
      </c>
      <c r="L11" s="52">
        <v>6.3</v>
      </c>
      <c r="M11" s="30">
        <v>7.69293E-4</v>
      </c>
      <c r="N11" s="52">
        <v>45.1</v>
      </c>
      <c r="O11" s="30">
        <v>5.3172900000000006E-3</v>
      </c>
      <c r="P11" s="43">
        <v>56.1</v>
      </c>
      <c r="Q11" s="43">
        <v>132</v>
      </c>
      <c r="R11" s="43">
        <v>15.75</v>
      </c>
      <c r="S11" s="43">
        <v>57.7</v>
      </c>
      <c r="T11" s="43">
        <v>11.5</v>
      </c>
      <c r="U11" s="43">
        <v>1.23</v>
      </c>
      <c r="V11" s="43">
        <v>7.6</v>
      </c>
      <c r="W11" s="43">
        <v>0.95</v>
      </c>
      <c r="X11" s="43">
        <v>4.45</v>
      </c>
      <c r="Y11" s="43">
        <v>0.79</v>
      </c>
      <c r="Z11" s="43">
        <v>1.85</v>
      </c>
      <c r="AA11" s="43">
        <v>0.23</v>
      </c>
      <c r="AB11" s="43">
        <v>1.24</v>
      </c>
      <c r="AC11" s="43">
        <v>19</v>
      </c>
    </row>
    <row r="12" spans="1:29" x14ac:dyDescent="0.2">
      <c r="A12" s="64"/>
      <c r="B12" s="62"/>
      <c r="C12" s="62"/>
      <c r="D12" s="30">
        <v>4</v>
      </c>
      <c r="E12" s="30">
        <v>5</v>
      </c>
      <c r="F12" s="29" t="s">
        <v>165</v>
      </c>
      <c r="G12" s="30">
        <v>3.5244686300000001E-2</v>
      </c>
      <c r="H12" s="30">
        <v>3.0346884000000001E-2</v>
      </c>
      <c r="I12" s="30">
        <v>4.8978023000000011E-3</v>
      </c>
      <c r="J12" s="52">
        <v>125</v>
      </c>
      <c r="K12" s="30">
        <v>1.7881250000000001E-2</v>
      </c>
      <c r="L12" s="52">
        <v>6.7</v>
      </c>
      <c r="M12" s="30">
        <v>8.1813700000000014E-4</v>
      </c>
      <c r="N12" s="52">
        <v>34.700000000000003</v>
      </c>
      <c r="O12" s="30">
        <v>4.0911300000000001E-3</v>
      </c>
      <c r="P12" s="43">
        <v>51.9</v>
      </c>
      <c r="Q12" s="43">
        <v>121</v>
      </c>
      <c r="R12" s="43">
        <v>14.6</v>
      </c>
      <c r="S12" s="43">
        <v>54.5</v>
      </c>
      <c r="T12" s="43">
        <v>11</v>
      </c>
      <c r="U12" s="43">
        <v>1.29</v>
      </c>
      <c r="V12" s="43">
        <v>7.71</v>
      </c>
      <c r="W12" s="43">
        <v>0.93</v>
      </c>
      <c r="X12" s="43">
        <v>4.58</v>
      </c>
      <c r="Y12" s="43">
        <v>0.81</v>
      </c>
      <c r="Z12" s="43">
        <v>1.96</v>
      </c>
      <c r="AA12" s="43">
        <v>0.25</v>
      </c>
      <c r="AB12" s="43">
        <v>1.42</v>
      </c>
      <c r="AC12" s="43">
        <v>21.4</v>
      </c>
    </row>
    <row r="13" spans="1:29" x14ac:dyDescent="0.2">
      <c r="A13" s="64"/>
      <c r="B13" s="63"/>
      <c r="C13" s="63"/>
      <c r="D13" s="30">
        <v>5</v>
      </c>
      <c r="E13" s="30">
        <v>5.7</v>
      </c>
      <c r="F13" s="29" t="s">
        <v>166</v>
      </c>
      <c r="G13" s="30">
        <v>2.0813342699999998E-2</v>
      </c>
      <c r="H13" s="30">
        <v>1.7190637999999998E-2</v>
      </c>
      <c r="I13" s="30">
        <v>3.6227046999999998E-3</v>
      </c>
      <c r="J13" s="52">
        <v>82.6</v>
      </c>
      <c r="K13" s="30">
        <v>1.1815930000000001E-2</v>
      </c>
      <c r="L13" s="52">
        <v>4.4000000000000004</v>
      </c>
      <c r="M13" s="30">
        <v>5.3728400000000007E-4</v>
      </c>
      <c r="N13" s="52">
        <v>13.800000000000002</v>
      </c>
      <c r="O13" s="30">
        <v>1.6270200000000003E-3</v>
      </c>
      <c r="P13" s="43">
        <v>32</v>
      </c>
      <c r="Q13" s="43">
        <v>66.7</v>
      </c>
      <c r="R13" s="43">
        <v>8.0399999999999991</v>
      </c>
      <c r="S13" s="43">
        <v>30.3</v>
      </c>
      <c r="T13" s="43">
        <v>6.37</v>
      </c>
      <c r="U13" s="43">
        <v>1.0900000000000001</v>
      </c>
      <c r="V13" s="43">
        <v>5.04</v>
      </c>
      <c r="W13" s="43">
        <v>0.69</v>
      </c>
      <c r="X13" s="43">
        <v>3.58</v>
      </c>
      <c r="Y13" s="43">
        <v>0.67</v>
      </c>
      <c r="Z13" s="43">
        <v>1.62</v>
      </c>
      <c r="AA13" s="43">
        <v>0.22</v>
      </c>
      <c r="AB13" s="43">
        <v>1.03</v>
      </c>
      <c r="AC13" s="43">
        <v>15.9</v>
      </c>
    </row>
    <row r="14" spans="1:29" x14ac:dyDescent="0.2">
      <c r="A14" s="64" t="s">
        <v>180</v>
      </c>
      <c r="B14" s="61">
        <v>451342</v>
      </c>
      <c r="C14" s="61">
        <v>5236536</v>
      </c>
      <c r="D14" s="30">
        <v>0</v>
      </c>
      <c r="E14" s="30">
        <v>1</v>
      </c>
      <c r="F14" s="29" t="s">
        <v>167</v>
      </c>
      <c r="G14" s="30">
        <v>3.3648960699999994E-2</v>
      </c>
      <c r="H14" s="30">
        <v>2.6742872999999997E-2</v>
      </c>
      <c r="I14" s="30">
        <v>6.9060877000000007E-3</v>
      </c>
      <c r="J14" s="52">
        <v>59.9</v>
      </c>
      <c r="K14" s="30">
        <v>8.5686950000000012E-3</v>
      </c>
      <c r="L14" s="52">
        <v>3.7</v>
      </c>
      <c r="M14" s="30">
        <v>4.5180700000000009E-4</v>
      </c>
      <c r="N14" s="52">
        <v>4.22</v>
      </c>
      <c r="O14" s="30">
        <v>4.9753799999999995E-4</v>
      </c>
      <c r="P14" s="43">
        <v>47</v>
      </c>
      <c r="Q14" s="43">
        <v>105</v>
      </c>
      <c r="R14" s="43">
        <v>12.45</v>
      </c>
      <c r="S14" s="43">
        <v>48.6</v>
      </c>
      <c r="T14" s="43">
        <v>10</v>
      </c>
      <c r="U14" s="43">
        <v>1.41</v>
      </c>
      <c r="V14" s="43">
        <v>7.57</v>
      </c>
      <c r="W14" s="43">
        <v>1.2</v>
      </c>
      <c r="X14" s="43">
        <v>6.54</v>
      </c>
      <c r="Y14" s="43">
        <v>1.24</v>
      </c>
      <c r="Z14" s="43">
        <v>3.37</v>
      </c>
      <c r="AA14" s="43">
        <v>0.45</v>
      </c>
      <c r="AB14" s="43">
        <v>2.84</v>
      </c>
      <c r="AC14" s="43">
        <v>32.1</v>
      </c>
    </row>
    <row r="15" spans="1:29" x14ac:dyDescent="0.2">
      <c r="A15" s="64"/>
      <c r="B15" s="62"/>
      <c r="C15" s="62"/>
      <c r="D15" s="30">
        <v>1</v>
      </c>
      <c r="E15" s="30">
        <v>2</v>
      </c>
      <c r="F15" s="29" t="s">
        <v>168</v>
      </c>
      <c r="G15" s="30">
        <v>3.4376834899999993E-2</v>
      </c>
      <c r="H15" s="30">
        <v>2.8461492599999996E-2</v>
      </c>
      <c r="I15" s="30">
        <v>5.9153422999999993E-3</v>
      </c>
      <c r="J15" s="52">
        <v>12.3</v>
      </c>
      <c r="K15" s="30">
        <v>1.7595150000000003E-3</v>
      </c>
      <c r="L15" s="52">
        <v>0.5</v>
      </c>
      <c r="M15" s="30">
        <v>6.1055000000000004E-5</v>
      </c>
      <c r="N15" s="52">
        <v>1.1299999999999999</v>
      </c>
      <c r="O15" s="30">
        <v>1.3322699999999998E-4</v>
      </c>
      <c r="P15" s="43">
        <v>55.1</v>
      </c>
      <c r="Q15" s="43">
        <v>114.5</v>
      </c>
      <c r="R15" s="43">
        <v>12.75</v>
      </c>
      <c r="S15" s="43">
        <v>47.3</v>
      </c>
      <c r="T15" s="43">
        <v>7.56</v>
      </c>
      <c r="U15" s="43">
        <v>1.71</v>
      </c>
      <c r="V15" s="43">
        <v>5.98</v>
      </c>
      <c r="W15" s="43">
        <v>0.84</v>
      </c>
      <c r="X15" s="43">
        <v>5.0199999999999996</v>
      </c>
      <c r="Y15" s="43">
        <v>1.07</v>
      </c>
      <c r="Z15" s="43">
        <v>3.01</v>
      </c>
      <c r="AA15" s="43">
        <v>0.48</v>
      </c>
      <c r="AB15" s="43">
        <v>2.98</v>
      </c>
      <c r="AC15" s="43">
        <v>27.5</v>
      </c>
    </row>
    <row r="16" spans="1:29" x14ac:dyDescent="0.2">
      <c r="A16" s="64"/>
      <c r="B16" s="62"/>
      <c r="C16" s="62"/>
      <c r="D16" s="30">
        <v>2</v>
      </c>
      <c r="E16" s="30">
        <v>3</v>
      </c>
      <c r="F16" s="29" t="s">
        <v>169</v>
      </c>
      <c r="G16" s="30">
        <v>3.2294925000000002E-2</v>
      </c>
      <c r="H16" s="30">
        <v>2.6345506799999998E-2</v>
      </c>
      <c r="I16" s="30">
        <v>5.9494182000000007E-3</v>
      </c>
      <c r="J16" s="52">
        <v>16.100000000000001</v>
      </c>
      <c r="K16" s="30">
        <v>2.3031050000000006E-3</v>
      </c>
      <c r="L16" s="52">
        <v>0.7</v>
      </c>
      <c r="M16" s="30">
        <v>8.5477000000000008E-5</v>
      </c>
      <c r="N16" s="52">
        <v>1.72</v>
      </c>
      <c r="O16" s="30">
        <v>2.0278800000000002E-4</v>
      </c>
      <c r="P16" s="43">
        <v>50.9</v>
      </c>
      <c r="Q16" s="43">
        <v>104</v>
      </c>
      <c r="R16" s="43">
        <v>11.9</v>
      </c>
      <c r="S16" s="43">
        <v>45.4</v>
      </c>
      <c r="T16" s="43">
        <v>7.48</v>
      </c>
      <c r="U16" s="43">
        <v>1.78</v>
      </c>
      <c r="V16" s="43">
        <v>6.08</v>
      </c>
      <c r="W16" s="43">
        <v>0.85</v>
      </c>
      <c r="X16" s="43">
        <v>5.01</v>
      </c>
      <c r="Y16" s="43">
        <v>1.02</v>
      </c>
      <c r="Z16" s="43">
        <v>2.87</v>
      </c>
      <c r="AA16" s="43">
        <v>0.44</v>
      </c>
      <c r="AB16" s="43">
        <v>2.78</v>
      </c>
      <c r="AC16" s="43">
        <v>28</v>
      </c>
    </row>
    <row r="17" spans="1:29" x14ac:dyDescent="0.2">
      <c r="A17" s="64"/>
      <c r="B17" s="62"/>
      <c r="C17" s="62"/>
      <c r="D17" s="30">
        <v>3</v>
      </c>
      <c r="E17" s="30">
        <v>4</v>
      </c>
      <c r="F17" s="29" t="s">
        <v>170</v>
      </c>
      <c r="G17" s="30">
        <v>3.4932537E-2</v>
      </c>
      <c r="H17" s="30">
        <v>2.6089232800000001E-2</v>
      </c>
      <c r="I17" s="30">
        <v>8.8433042000000007E-3</v>
      </c>
      <c r="J17" s="52">
        <v>14.4</v>
      </c>
      <c r="K17" s="30">
        <v>2.0599200000000002E-3</v>
      </c>
      <c r="L17" s="52">
        <v>0.8</v>
      </c>
      <c r="M17" s="30">
        <v>9.7688000000000004E-5</v>
      </c>
      <c r="N17" s="52">
        <v>1.23</v>
      </c>
      <c r="O17" s="30">
        <v>1.45017E-4</v>
      </c>
      <c r="P17" s="43">
        <v>48.3</v>
      </c>
      <c r="Q17" s="43">
        <v>100.5</v>
      </c>
      <c r="R17" s="43">
        <v>12.2</v>
      </c>
      <c r="S17" s="43">
        <v>47.9</v>
      </c>
      <c r="T17" s="43">
        <v>8.7799999999999994</v>
      </c>
      <c r="U17" s="43">
        <v>1.87</v>
      </c>
      <c r="V17" s="43">
        <v>8.11</v>
      </c>
      <c r="W17" s="43">
        <v>1.24</v>
      </c>
      <c r="X17" s="43">
        <v>7.63</v>
      </c>
      <c r="Y17" s="43">
        <v>1.58</v>
      </c>
      <c r="Z17" s="43">
        <v>4.87</v>
      </c>
      <c r="AA17" s="43">
        <v>0.7</v>
      </c>
      <c r="AB17" s="43">
        <v>4.67</v>
      </c>
      <c r="AC17" s="43">
        <v>41.9</v>
      </c>
    </row>
    <row r="18" spans="1:29" x14ac:dyDescent="0.2">
      <c r="A18" s="64"/>
      <c r="B18" s="63"/>
      <c r="C18" s="63"/>
      <c r="D18" s="30">
        <v>4</v>
      </c>
      <c r="E18" s="30">
        <v>5</v>
      </c>
      <c r="F18" s="29" t="s">
        <v>171</v>
      </c>
      <c r="G18" s="30">
        <v>3.0070386400000003E-2</v>
      </c>
      <c r="H18" s="30">
        <v>2.3242425200000003E-2</v>
      </c>
      <c r="I18" s="30">
        <v>6.8279611999999988E-3</v>
      </c>
      <c r="J18" s="52">
        <v>22.3</v>
      </c>
      <c r="K18" s="30">
        <v>3.1900150000000005E-3</v>
      </c>
      <c r="L18" s="52">
        <v>1.2</v>
      </c>
      <c r="M18" s="30">
        <v>1.46532E-4</v>
      </c>
      <c r="N18" s="52">
        <v>2.0299999999999998</v>
      </c>
      <c r="O18" s="30">
        <v>2.39337E-4</v>
      </c>
      <c r="P18" s="43">
        <v>44.6</v>
      </c>
      <c r="Q18" s="43">
        <v>89.7</v>
      </c>
      <c r="R18" s="43">
        <v>10.5</v>
      </c>
      <c r="S18" s="43">
        <v>41.8</v>
      </c>
      <c r="T18" s="43">
        <v>7.32</v>
      </c>
      <c r="U18" s="43">
        <v>1.72</v>
      </c>
      <c r="V18" s="43">
        <v>6.24</v>
      </c>
      <c r="W18" s="43">
        <v>0.94</v>
      </c>
      <c r="X18" s="43">
        <v>5.59</v>
      </c>
      <c r="Y18" s="43">
        <v>1.1399999999999999</v>
      </c>
      <c r="Z18" s="43">
        <v>3.56</v>
      </c>
      <c r="AA18" s="43">
        <v>0.49</v>
      </c>
      <c r="AB18" s="43">
        <v>3.5</v>
      </c>
      <c r="AC18" s="43">
        <v>32.799999999999997</v>
      </c>
    </row>
    <row r="19" spans="1:29" x14ac:dyDescent="0.2">
      <c r="A19" s="61" t="s">
        <v>182</v>
      </c>
      <c r="B19" s="61">
        <v>451310</v>
      </c>
      <c r="C19" s="61">
        <v>5236519</v>
      </c>
      <c r="D19" s="76">
        <v>0</v>
      </c>
      <c r="E19" s="76">
        <v>1</v>
      </c>
      <c r="F19" s="29" t="s">
        <v>201</v>
      </c>
      <c r="G19" s="30">
        <v>0.33433465149999997</v>
      </c>
      <c r="H19" s="30">
        <v>0.31340146999999996</v>
      </c>
      <c r="I19" s="30">
        <v>2.0933181500000002E-2</v>
      </c>
      <c r="J19" s="52">
        <v>336</v>
      </c>
      <c r="K19" s="30">
        <v>4.8064800000000005E-2</v>
      </c>
      <c r="L19" s="52">
        <v>15.8</v>
      </c>
      <c r="M19" s="30">
        <v>1.9293380000000003E-3</v>
      </c>
      <c r="N19" s="52">
        <v>150.5</v>
      </c>
      <c r="O19" s="30">
        <v>1.7743950000000001E-2</v>
      </c>
      <c r="P19" s="43">
        <v>576</v>
      </c>
      <c r="Q19" s="43">
        <v>1260</v>
      </c>
      <c r="R19" s="43">
        <v>148.5</v>
      </c>
      <c r="S19" s="43">
        <v>534</v>
      </c>
      <c r="T19" s="43">
        <v>93.5</v>
      </c>
      <c r="U19" s="43">
        <v>5.95</v>
      </c>
      <c r="V19" s="43">
        <v>49.4</v>
      </c>
      <c r="W19" s="43">
        <v>5.42</v>
      </c>
      <c r="X19" s="43">
        <v>20.9</v>
      </c>
      <c r="Y19" s="43">
        <v>3.18</v>
      </c>
      <c r="Z19" s="43">
        <v>7.08</v>
      </c>
      <c r="AA19" s="43">
        <v>0.8</v>
      </c>
      <c r="AB19" s="43">
        <v>4.58</v>
      </c>
      <c r="AC19" s="43">
        <v>76.599999999999994</v>
      </c>
    </row>
    <row r="20" spans="1:29" x14ac:dyDescent="0.2">
      <c r="A20" s="62"/>
      <c r="B20" s="62"/>
      <c r="C20" s="62"/>
      <c r="D20" s="76">
        <v>1</v>
      </c>
      <c r="E20" s="76">
        <v>2</v>
      </c>
      <c r="F20" s="29" t="s">
        <v>202</v>
      </c>
      <c r="G20" s="30">
        <v>0.27452538339999999</v>
      </c>
      <c r="H20" s="30">
        <v>0.24531772200000002</v>
      </c>
      <c r="I20" s="30">
        <v>2.9207661399999994E-2</v>
      </c>
      <c r="J20" s="52">
        <v>1765</v>
      </c>
      <c r="K20" s="30">
        <v>0.25248324999999999</v>
      </c>
      <c r="L20" s="52">
        <v>91.7</v>
      </c>
      <c r="M20" s="30">
        <v>1.1197487000000001E-2</v>
      </c>
      <c r="N20" s="52">
        <v>905.00000000000011</v>
      </c>
      <c r="O20" s="30">
        <v>0.10669950000000002</v>
      </c>
      <c r="P20" s="43">
        <v>443</v>
      </c>
      <c r="Q20" s="43">
        <v>967</v>
      </c>
      <c r="R20" s="43">
        <v>116.5</v>
      </c>
      <c r="S20" s="43">
        <v>433</v>
      </c>
      <c r="T20" s="43">
        <v>86.2</v>
      </c>
      <c r="U20" s="43">
        <v>5.69</v>
      </c>
      <c r="V20" s="43">
        <v>52.7</v>
      </c>
      <c r="W20" s="43">
        <v>6.49</v>
      </c>
      <c r="X20" s="43">
        <v>30.4</v>
      </c>
      <c r="Y20" s="43">
        <v>5.05</v>
      </c>
      <c r="Z20" s="43">
        <v>12.15</v>
      </c>
      <c r="AA20" s="43">
        <v>1.46</v>
      </c>
      <c r="AB20" s="43">
        <v>8.57</v>
      </c>
      <c r="AC20" s="43">
        <v>119</v>
      </c>
    </row>
    <row r="21" spans="1:29" x14ac:dyDescent="0.2">
      <c r="A21" s="62"/>
      <c r="B21" s="62"/>
      <c r="C21" s="62"/>
      <c r="D21" s="76">
        <v>2</v>
      </c>
      <c r="E21" s="76">
        <v>3.6</v>
      </c>
      <c r="F21" s="29" t="s">
        <v>203</v>
      </c>
      <c r="G21" s="30">
        <v>1.54203971E-2</v>
      </c>
      <c r="H21" s="30">
        <v>1.1130669999999999E-2</v>
      </c>
      <c r="I21" s="30">
        <v>4.2897271000000006E-3</v>
      </c>
      <c r="J21" s="52">
        <v>105.5</v>
      </c>
      <c r="K21" s="30">
        <v>1.5091775000000002E-2</v>
      </c>
      <c r="L21" s="52">
        <v>4.5</v>
      </c>
      <c r="M21" s="30">
        <v>5.49495E-4</v>
      </c>
      <c r="N21" s="52">
        <v>27.5</v>
      </c>
      <c r="O21" s="30">
        <v>3.2422499999999999E-3</v>
      </c>
      <c r="P21" s="43">
        <v>19.899999999999999</v>
      </c>
      <c r="Q21" s="43">
        <v>41.2</v>
      </c>
      <c r="R21" s="43">
        <v>5.28</v>
      </c>
      <c r="S21" s="43">
        <v>21.3</v>
      </c>
      <c r="T21" s="43">
        <v>5.29</v>
      </c>
      <c r="U21" s="43">
        <v>0.71</v>
      </c>
      <c r="V21" s="43">
        <v>4.9000000000000004</v>
      </c>
      <c r="W21" s="43">
        <v>0.73</v>
      </c>
      <c r="X21" s="43">
        <v>4.3</v>
      </c>
      <c r="Y21" s="43">
        <v>0.83</v>
      </c>
      <c r="Z21" s="43">
        <v>2.31</v>
      </c>
      <c r="AA21" s="43">
        <v>0.28999999999999998</v>
      </c>
      <c r="AB21" s="43">
        <v>1.71</v>
      </c>
      <c r="AC21" s="43">
        <v>19.5</v>
      </c>
    </row>
    <row r="22" spans="1:29" x14ac:dyDescent="0.2">
      <c r="A22" s="63"/>
      <c r="B22" s="63"/>
      <c r="C22" s="63"/>
      <c r="D22" s="76">
        <v>0</v>
      </c>
      <c r="E22" s="76">
        <v>1</v>
      </c>
      <c r="F22" s="29" t="s">
        <v>204</v>
      </c>
      <c r="G22" s="30">
        <v>0.28463169220000001</v>
      </c>
      <c r="H22" s="30">
        <v>0.26040939400000002</v>
      </c>
      <c r="I22" s="30">
        <v>2.4222298199999999E-2</v>
      </c>
      <c r="J22" s="52">
        <v>1255</v>
      </c>
      <c r="K22" s="30">
        <v>0.17952775000000001</v>
      </c>
      <c r="L22" s="52">
        <v>66.7</v>
      </c>
      <c r="M22" s="30">
        <v>8.1447370000000009E-3</v>
      </c>
      <c r="N22" s="52">
        <v>744</v>
      </c>
      <c r="O22" s="30">
        <v>8.7717600000000007E-2</v>
      </c>
      <c r="P22" s="43">
        <v>487</v>
      </c>
      <c r="Q22" s="43">
        <v>1045</v>
      </c>
      <c r="R22" s="43">
        <v>123.5</v>
      </c>
      <c r="S22" s="43">
        <v>437</v>
      </c>
      <c r="T22" s="43">
        <v>77.900000000000006</v>
      </c>
      <c r="U22" s="43">
        <v>5.58</v>
      </c>
      <c r="V22" s="43">
        <v>45.8</v>
      </c>
      <c r="W22" s="43">
        <v>5.42</v>
      </c>
      <c r="X22" s="43">
        <v>24.8</v>
      </c>
      <c r="Y22" s="43">
        <v>4.08</v>
      </c>
      <c r="Z22" s="43">
        <v>9.9600000000000009</v>
      </c>
      <c r="AA22" s="43">
        <v>1.28</v>
      </c>
      <c r="AB22" s="43">
        <v>7.64</v>
      </c>
      <c r="AC22" s="43">
        <v>96</v>
      </c>
    </row>
    <row r="23" spans="1:29" x14ac:dyDescent="0.2">
      <c r="A23" s="61" t="s">
        <v>183</v>
      </c>
      <c r="B23" s="61">
        <v>451436</v>
      </c>
      <c r="C23" s="61">
        <v>5236524</v>
      </c>
      <c r="D23" s="76">
        <v>1</v>
      </c>
      <c r="E23" s="76">
        <v>2</v>
      </c>
      <c r="F23" s="29" t="s">
        <v>205</v>
      </c>
      <c r="G23" s="30">
        <v>3.0402792099999999E-2</v>
      </c>
      <c r="H23" s="30">
        <v>2.2896317999999999E-2</v>
      </c>
      <c r="I23" s="30">
        <v>7.5064740999999996E-3</v>
      </c>
      <c r="J23" s="52">
        <v>111.5</v>
      </c>
      <c r="K23" s="30">
        <v>1.5950075000000001E-2</v>
      </c>
      <c r="L23" s="52">
        <v>3.1</v>
      </c>
      <c r="M23" s="30">
        <v>3.7854100000000003E-4</v>
      </c>
      <c r="N23" s="52">
        <v>14.95</v>
      </c>
      <c r="O23" s="30">
        <v>1.762605E-3</v>
      </c>
      <c r="P23" s="43">
        <v>41.4</v>
      </c>
      <c r="Q23" s="43">
        <v>88.3</v>
      </c>
      <c r="R23" s="43">
        <v>10.6</v>
      </c>
      <c r="S23" s="43">
        <v>41.9</v>
      </c>
      <c r="T23" s="43">
        <v>8.85</v>
      </c>
      <c r="U23" s="43">
        <v>1.57</v>
      </c>
      <c r="V23" s="43">
        <v>7.86</v>
      </c>
      <c r="W23" s="43">
        <v>1.24</v>
      </c>
      <c r="X23" s="43">
        <v>7.32</v>
      </c>
      <c r="Y23" s="43">
        <v>1.43</v>
      </c>
      <c r="Z23" s="43">
        <v>3.94</v>
      </c>
      <c r="AA23" s="43">
        <v>0.55000000000000004</v>
      </c>
      <c r="AB23" s="43">
        <v>3.4</v>
      </c>
      <c r="AC23" s="43">
        <v>34.4</v>
      </c>
    </row>
    <row r="24" spans="1:29" x14ac:dyDescent="0.2">
      <c r="A24" s="62"/>
      <c r="B24" s="62"/>
      <c r="C24" s="62"/>
      <c r="D24" s="76">
        <v>2</v>
      </c>
      <c r="E24" s="76">
        <v>3</v>
      </c>
      <c r="F24" s="29" t="s">
        <v>206</v>
      </c>
      <c r="G24" s="30">
        <v>1.36167641E-2</v>
      </c>
      <c r="H24" s="30">
        <v>8.1598465999999995E-3</v>
      </c>
      <c r="I24" s="30">
        <v>5.4569175000000001E-3</v>
      </c>
      <c r="J24" s="52">
        <v>128</v>
      </c>
      <c r="K24" s="30">
        <v>1.8310400000000001E-2</v>
      </c>
      <c r="L24" s="52">
        <v>4.3</v>
      </c>
      <c r="M24" s="30">
        <v>5.2507300000000003E-4</v>
      </c>
      <c r="N24" s="52">
        <v>23.1</v>
      </c>
      <c r="O24" s="30">
        <v>2.7234900000000003E-3</v>
      </c>
      <c r="P24" s="43">
        <v>13.1</v>
      </c>
      <c r="Q24" s="43">
        <v>30.2</v>
      </c>
      <c r="R24" s="43">
        <v>3.89</v>
      </c>
      <c r="S24" s="43">
        <v>16</v>
      </c>
      <c r="T24" s="43">
        <v>4.9800000000000004</v>
      </c>
      <c r="U24" s="43">
        <v>1.05</v>
      </c>
      <c r="V24" s="43">
        <v>5.34</v>
      </c>
      <c r="W24" s="43">
        <v>0.94</v>
      </c>
      <c r="X24" s="43">
        <v>5.38</v>
      </c>
      <c r="Y24" s="43">
        <v>1.2</v>
      </c>
      <c r="Z24" s="43">
        <v>2.99</v>
      </c>
      <c r="AA24" s="43">
        <v>0.39</v>
      </c>
      <c r="AB24" s="43">
        <v>2.2400000000000002</v>
      </c>
      <c r="AC24" s="43">
        <v>25.3</v>
      </c>
    </row>
    <row r="25" spans="1:29" x14ac:dyDescent="0.2">
      <c r="A25" s="62"/>
      <c r="B25" s="62"/>
      <c r="C25" s="62"/>
      <c r="D25" s="76">
        <v>3</v>
      </c>
      <c r="E25" s="76">
        <v>4</v>
      </c>
      <c r="F25" s="29" t="s">
        <v>207</v>
      </c>
      <c r="G25" s="30">
        <v>1.8780541099999999E-2</v>
      </c>
      <c r="H25" s="30">
        <v>1.34069108E-2</v>
      </c>
      <c r="I25" s="30">
        <v>5.3736303000000004E-3</v>
      </c>
      <c r="J25" s="52">
        <v>114</v>
      </c>
      <c r="K25" s="30">
        <v>1.6307700000000001E-2</v>
      </c>
      <c r="L25" s="52">
        <v>3.5</v>
      </c>
      <c r="M25" s="30">
        <v>4.2738500000000002E-4</v>
      </c>
      <c r="N25" s="52">
        <v>12.5</v>
      </c>
      <c r="O25" s="30">
        <v>1.47375E-3</v>
      </c>
      <c r="P25" s="43">
        <v>22.9</v>
      </c>
      <c r="Q25" s="43">
        <v>50.5</v>
      </c>
      <c r="R25" s="43">
        <v>6.28</v>
      </c>
      <c r="S25" s="43">
        <v>25</v>
      </c>
      <c r="T25" s="43">
        <v>7.27</v>
      </c>
      <c r="U25" s="43">
        <v>1.19</v>
      </c>
      <c r="V25" s="43">
        <v>6.04</v>
      </c>
      <c r="W25" s="43">
        <v>1.01</v>
      </c>
      <c r="X25" s="43">
        <v>5.93</v>
      </c>
      <c r="Y25" s="43">
        <v>1.18</v>
      </c>
      <c r="Z25" s="43">
        <v>3.01</v>
      </c>
      <c r="AA25" s="43">
        <v>0.38</v>
      </c>
      <c r="AB25" s="43">
        <v>2.16</v>
      </c>
      <c r="AC25" s="43">
        <v>23.4</v>
      </c>
    </row>
    <row r="26" spans="1:29" x14ac:dyDescent="0.2">
      <c r="A26" s="63"/>
      <c r="B26" s="63"/>
      <c r="C26" s="63"/>
      <c r="D26" s="76">
        <v>4</v>
      </c>
      <c r="E26" s="76">
        <v>5</v>
      </c>
      <c r="F26" s="29" t="s">
        <v>208</v>
      </c>
      <c r="G26" s="30">
        <v>0.22489330530000001</v>
      </c>
      <c r="H26" s="30">
        <v>0.20859028400000001</v>
      </c>
      <c r="I26" s="30">
        <v>1.6303021300000001E-2</v>
      </c>
      <c r="J26" s="52">
        <v>304</v>
      </c>
      <c r="K26" s="30">
        <v>4.3487200000000004E-2</v>
      </c>
      <c r="L26" s="52">
        <v>13</v>
      </c>
      <c r="M26" s="30">
        <v>1.5874300000000001E-3</v>
      </c>
      <c r="N26" s="52">
        <v>91.6</v>
      </c>
      <c r="O26" s="30">
        <v>1.0799639999999999E-2</v>
      </c>
      <c r="P26" s="43">
        <v>385</v>
      </c>
      <c r="Q26" s="43">
        <v>841</v>
      </c>
      <c r="R26" s="43">
        <v>99.6</v>
      </c>
      <c r="S26" s="43">
        <v>351</v>
      </c>
      <c r="T26" s="43">
        <v>61.7</v>
      </c>
      <c r="U26" s="43">
        <v>4.24</v>
      </c>
      <c r="V26" s="43">
        <v>34.5</v>
      </c>
      <c r="W26" s="43">
        <v>3.87</v>
      </c>
      <c r="X26" s="43">
        <v>17</v>
      </c>
      <c r="Y26" s="43">
        <v>2.74</v>
      </c>
      <c r="Z26" s="43">
        <v>6.56</v>
      </c>
      <c r="AA26" s="43">
        <v>0.79</v>
      </c>
      <c r="AB26" s="43">
        <v>4.42</v>
      </c>
      <c r="AC26" s="43">
        <v>61.2</v>
      </c>
    </row>
  </sheetData>
  <sheetProtection sheet="1" objects="1" scenarios="1"/>
  <mergeCells count="20">
    <mergeCell ref="A4:A7"/>
    <mergeCell ref="A8:A13"/>
    <mergeCell ref="A14:A18"/>
    <mergeCell ref="A19:A22"/>
    <mergeCell ref="A23:A26"/>
    <mergeCell ref="P1:T1"/>
    <mergeCell ref="A1:O1"/>
    <mergeCell ref="U1:AC1"/>
    <mergeCell ref="A2:A3"/>
    <mergeCell ref="F2:F3"/>
    <mergeCell ref="B19:B22"/>
    <mergeCell ref="C19:C22"/>
    <mergeCell ref="B23:B26"/>
    <mergeCell ref="C23:C26"/>
    <mergeCell ref="B4:B7"/>
    <mergeCell ref="C4:C7"/>
    <mergeCell ref="B8:B13"/>
    <mergeCell ref="C8:C13"/>
    <mergeCell ref="B14:B18"/>
    <mergeCell ref="C14:C18"/>
  </mergeCells>
  <conditionalFormatting sqref="G4:G26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E762-9B05-4454-B4E4-2BED67B8A15D}">
  <dimension ref="A1:BP87"/>
  <sheetViews>
    <sheetView zoomScale="39" zoomScaleNormal="80" workbookViewId="0">
      <pane xSplit="12" ySplit="5" topLeftCell="AN71" activePane="bottomRight" state="frozen"/>
      <selection pane="topRight" activeCell="H1" sqref="H1"/>
      <selection pane="bottomLeft" activeCell="A6" sqref="A6"/>
      <selection pane="bottomRight" activeCell="BL103" sqref="BL103"/>
    </sheetView>
  </sheetViews>
  <sheetFormatPr baseColWidth="10" defaultColWidth="8.83203125" defaultRowHeight="15" x14ac:dyDescent="0.2"/>
  <cols>
    <col min="1" max="1" width="13.5" bestFit="1" customWidth="1"/>
    <col min="2" max="2" width="5.6640625" customWidth="1"/>
    <col min="3" max="3" width="8.33203125" customWidth="1"/>
    <col min="4" max="4" width="7.83203125" bestFit="1" customWidth="1"/>
    <col min="5" max="5" width="5.6640625" bestFit="1" customWidth="1"/>
    <col min="6" max="7" width="8" bestFit="1" customWidth="1"/>
    <col min="8" max="8" width="8" customWidth="1"/>
    <col min="9" max="9" width="9.1640625" bestFit="1" customWidth="1"/>
    <col min="10" max="10" width="7" bestFit="1" customWidth="1"/>
    <col min="11" max="11" width="9.5" bestFit="1" customWidth="1"/>
    <col min="12" max="12" width="7.6640625" customWidth="1"/>
    <col min="13" max="13" width="4.33203125" customWidth="1"/>
    <col min="14" max="14" width="9" bestFit="1" customWidth="1"/>
    <col min="15" max="15" width="8.1640625" bestFit="1" customWidth="1"/>
    <col min="16" max="16" width="9" bestFit="1" customWidth="1"/>
    <col min="17" max="17" width="9.33203125" bestFit="1" customWidth="1"/>
    <col min="18" max="18" width="9" bestFit="1" customWidth="1"/>
    <col min="19" max="19" width="8.1640625" bestFit="1" customWidth="1"/>
    <col min="20" max="20" width="9" bestFit="1" customWidth="1"/>
    <col min="21" max="21" width="8.1640625" bestFit="1" customWidth="1"/>
    <col min="22" max="22" width="9" bestFit="1" customWidth="1"/>
    <col min="23" max="23" width="9.33203125" bestFit="1" customWidth="1"/>
    <col min="24" max="24" width="9" bestFit="1" customWidth="1"/>
    <col min="25" max="25" width="7.83203125" bestFit="1" customWidth="1"/>
    <col min="26" max="26" width="9" bestFit="1" customWidth="1"/>
    <col min="27" max="27" width="8.1640625" bestFit="1" customWidth="1"/>
    <col min="28" max="28" width="9" bestFit="1" customWidth="1"/>
    <col min="29" max="29" width="7.83203125" bestFit="1" customWidth="1"/>
    <col min="30" max="30" width="9" bestFit="1" customWidth="1"/>
    <col min="31" max="31" width="9.33203125" bestFit="1" customWidth="1"/>
    <col min="32" max="32" width="9" bestFit="1" customWidth="1"/>
    <col min="33" max="33" width="8.1640625" bestFit="1" customWidth="1"/>
    <col min="34" max="34" width="9" bestFit="1" customWidth="1"/>
    <col min="35" max="35" width="7.83203125" bestFit="1" customWidth="1"/>
    <col min="36" max="36" width="9" bestFit="1" customWidth="1"/>
    <col min="37" max="37" width="7.83203125" bestFit="1" customWidth="1"/>
    <col min="38" max="38" width="9" bestFit="1" customWidth="1"/>
    <col min="39" max="39" width="7.83203125" bestFit="1" customWidth="1"/>
    <col min="40" max="40" width="9" bestFit="1" customWidth="1"/>
    <col min="41" max="41" width="8.1640625" bestFit="1" customWidth="1"/>
    <col min="42" max="42" width="3.1640625" customWidth="1"/>
    <col min="43" max="43" width="3.33203125" customWidth="1"/>
    <col min="44" max="44" width="4.83203125" customWidth="1"/>
    <col min="47" max="51" width="8.83203125" customWidth="1"/>
  </cols>
  <sheetData>
    <row r="1" spans="1:68" ht="16" thickBot="1" x14ac:dyDescent="0.25">
      <c r="N1" s="75" t="s">
        <v>121</v>
      </c>
      <c r="O1" s="75"/>
      <c r="P1" s="75"/>
      <c r="Q1" s="75"/>
      <c r="R1" s="75"/>
      <c r="S1" s="75"/>
      <c r="T1" s="75"/>
      <c r="U1" s="75"/>
      <c r="V1" s="75"/>
      <c r="W1" s="75"/>
      <c r="X1" s="74" t="s">
        <v>122</v>
      </c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48"/>
      <c r="AO1" s="48"/>
      <c r="AP1" s="27"/>
      <c r="AQ1" s="27"/>
      <c r="AS1" t="s">
        <v>131</v>
      </c>
      <c r="AZ1" t="s">
        <v>132</v>
      </c>
      <c r="BD1" t="s">
        <v>133</v>
      </c>
      <c r="BJ1" t="s">
        <v>134</v>
      </c>
      <c r="BM1" t="s">
        <v>135</v>
      </c>
    </row>
    <row r="2" spans="1:68" x14ac:dyDescent="0.2">
      <c r="A2" t="s">
        <v>30</v>
      </c>
      <c r="B2" t="s">
        <v>211</v>
      </c>
      <c r="C2" t="s">
        <v>212</v>
      </c>
      <c r="D2" t="s">
        <v>119</v>
      </c>
      <c r="E2" t="s">
        <v>102</v>
      </c>
      <c r="F2" t="s">
        <v>173</v>
      </c>
      <c r="G2" t="s">
        <v>42</v>
      </c>
      <c r="H2" t="s">
        <v>236</v>
      </c>
      <c r="I2" t="s">
        <v>29</v>
      </c>
      <c r="J2" t="s">
        <v>237</v>
      </c>
      <c r="K2" t="s">
        <v>25</v>
      </c>
      <c r="L2" t="s">
        <v>28</v>
      </c>
      <c r="N2" s="27" t="s">
        <v>0</v>
      </c>
      <c r="O2" s="27" t="s">
        <v>105</v>
      </c>
      <c r="P2" s="27" t="s">
        <v>1</v>
      </c>
      <c r="Q2" s="27" t="s">
        <v>172</v>
      </c>
      <c r="R2" s="27" t="s">
        <v>2</v>
      </c>
      <c r="S2" s="27" t="s">
        <v>106</v>
      </c>
      <c r="T2" s="27" t="s">
        <v>3</v>
      </c>
      <c r="U2" s="27" t="s">
        <v>107</v>
      </c>
      <c r="V2" s="27" t="s">
        <v>4</v>
      </c>
      <c r="W2" s="27" t="s">
        <v>109</v>
      </c>
      <c r="X2" s="46" t="s">
        <v>5</v>
      </c>
      <c r="Y2" s="46" t="s">
        <v>110</v>
      </c>
      <c r="Z2" s="46" t="s">
        <v>6</v>
      </c>
      <c r="AA2" s="46" t="s">
        <v>111</v>
      </c>
      <c r="AB2" s="46" t="s">
        <v>7</v>
      </c>
      <c r="AC2" s="46" t="s">
        <v>112</v>
      </c>
      <c r="AD2" s="46" t="s">
        <v>8</v>
      </c>
      <c r="AE2" s="46" t="s">
        <v>113</v>
      </c>
      <c r="AF2" s="46" t="s">
        <v>9</v>
      </c>
      <c r="AG2" s="46" t="s">
        <v>114</v>
      </c>
      <c r="AH2" s="46" t="s">
        <v>10</v>
      </c>
      <c r="AI2" s="46" t="s">
        <v>115</v>
      </c>
      <c r="AJ2" s="46" t="s">
        <v>11</v>
      </c>
      <c r="AK2" s="46" t="s">
        <v>116</v>
      </c>
      <c r="AL2" s="46" t="s">
        <v>12</v>
      </c>
      <c r="AM2" s="46" t="s">
        <v>117</v>
      </c>
      <c r="AN2" s="47" t="s">
        <v>21</v>
      </c>
      <c r="AO2" s="47" t="s">
        <v>118</v>
      </c>
      <c r="AP2" s="27" t="s">
        <v>20</v>
      </c>
      <c r="AQ2" s="27" t="s">
        <v>108</v>
      </c>
      <c r="AS2" s="4" t="s">
        <v>31</v>
      </c>
      <c r="AT2" s="5"/>
      <c r="AU2" s="5" t="s">
        <v>32</v>
      </c>
      <c r="AV2" s="12" t="s">
        <v>27</v>
      </c>
      <c r="AW2" s="12" t="s">
        <v>16</v>
      </c>
      <c r="AX2" s="5" t="s">
        <v>33</v>
      </c>
      <c r="AY2" s="5"/>
      <c r="AZ2" s="4" t="s">
        <v>31</v>
      </c>
      <c r="BA2" s="5" t="s">
        <v>32</v>
      </c>
      <c r="BB2" s="12" t="s">
        <v>16</v>
      </c>
      <c r="BC2" s="14" t="s">
        <v>27</v>
      </c>
      <c r="BD2" s="5" t="s">
        <v>31</v>
      </c>
      <c r="BE2" s="5" t="s">
        <v>32</v>
      </c>
      <c r="BF2" s="12" t="s">
        <v>27</v>
      </c>
      <c r="BG2" s="12" t="s">
        <v>23</v>
      </c>
      <c r="BH2" s="6" t="s">
        <v>34</v>
      </c>
      <c r="BI2" s="5"/>
      <c r="BJ2" s="4" t="s">
        <v>31</v>
      </c>
      <c r="BK2" s="5" t="s">
        <v>32</v>
      </c>
      <c r="BL2" s="14" t="s">
        <v>16</v>
      </c>
      <c r="BM2" s="4" t="s">
        <v>31</v>
      </c>
      <c r="BN2" s="5" t="s">
        <v>32</v>
      </c>
      <c r="BO2" s="5" t="s">
        <v>35</v>
      </c>
      <c r="BP2" s="14" t="s">
        <v>23</v>
      </c>
    </row>
    <row r="3" spans="1:68" x14ac:dyDescent="0.2">
      <c r="D3" t="s">
        <v>26</v>
      </c>
      <c r="E3" t="s">
        <v>26</v>
      </c>
      <c r="F3" t="s">
        <v>26</v>
      </c>
      <c r="G3" t="s">
        <v>13</v>
      </c>
      <c r="H3" t="s">
        <v>26</v>
      </c>
      <c r="I3" t="s">
        <v>13</v>
      </c>
      <c r="J3" t="s">
        <v>26</v>
      </c>
      <c r="K3" t="s">
        <v>13</v>
      </c>
      <c r="L3" t="s">
        <v>26</v>
      </c>
      <c r="N3" t="s">
        <v>13</v>
      </c>
      <c r="O3" t="s">
        <v>13</v>
      </c>
      <c r="P3" t="s">
        <v>13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t="s">
        <v>13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13</v>
      </c>
      <c r="AL3" t="s">
        <v>13</v>
      </c>
      <c r="AM3" t="s">
        <v>13</v>
      </c>
      <c r="AN3" t="s">
        <v>13</v>
      </c>
      <c r="AO3" t="s">
        <v>13</v>
      </c>
      <c r="AP3" s="2"/>
      <c r="AQ3" s="2"/>
      <c r="AS3" s="7" t="s">
        <v>25</v>
      </c>
      <c r="AT3" t="s">
        <v>28</v>
      </c>
      <c r="AU3" t="s">
        <v>25</v>
      </c>
      <c r="AV3" s="2" t="s">
        <v>123</v>
      </c>
      <c r="AW3" s="2" t="s">
        <v>126</v>
      </c>
      <c r="AX3" t="s">
        <v>25</v>
      </c>
      <c r="AY3" t="s">
        <v>28</v>
      </c>
      <c r="AZ3" s="7" t="s">
        <v>29</v>
      </c>
      <c r="BA3" t="s">
        <v>29</v>
      </c>
      <c r="BB3" s="2" t="s">
        <v>127</v>
      </c>
      <c r="BC3" s="15" t="s">
        <v>125</v>
      </c>
      <c r="BD3" t="s">
        <v>42</v>
      </c>
      <c r="BE3" t="s">
        <v>42</v>
      </c>
      <c r="BF3" s="2" t="s">
        <v>124</v>
      </c>
      <c r="BG3" s="2" t="s">
        <v>128</v>
      </c>
      <c r="BH3" s="8" t="s">
        <v>42</v>
      </c>
      <c r="BJ3" s="7" t="s">
        <v>24</v>
      </c>
      <c r="BK3" t="s">
        <v>24</v>
      </c>
      <c r="BL3" s="15" t="s">
        <v>129</v>
      </c>
      <c r="BM3" s="7" t="s">
        <v>50</v>
      </c>
      <c r="BN3" t="s">
        <v>50</v>
      </c>
      <c r="BO3" t="s">
        <v>50</v>
      </c>
      <c r="BP3" s="15" t="s">
        <v>130</v>
      </c>
    </row>
    <row r="4" spans="1:68" x14ac:dyDescent="0.2">
      <c r="H4">
        <v>1.4305000000000001</v>
      </c>
      <c r="J4">
        <v>1.2211000000000001</v>
      </c>
      <c r="N4" t="s">
        <v>14</v>
      </c>
      <c r="O4">
        <v>1.1728000000000001</v>
      </c>
      <c r="P4" t="s">
        <v>14</v>
      </c>
      <c r="Q4">
        <v>1.2283999999999999</v>
      </c>
      <c r="R4" t="s">
        <v>15</v>
      </c>
      <c r="S4">
        <v>1.2081999999999999</v>
      </c>
      <c r="T4" t="s">
        <v>14</v>
      </c>
      <c r="U4">
        <v>1.1664000000000001</v>
      </c>
      <c r="V4" t="s">
        <v>14</v>
      </c>
      <c r="W4">
        <v>1.1596</v>
      </c>
      <c r="X4" t="s">
        <v>15</v>
      </c>
      <c r="Y4">
        <v>1.1578999999999999</v>
      </c>
      <c r="Z4" t="s">
        <v>14</v>
      </c>
      <c r="AA4">
        <v>1.1526000000000001</v>
      </c>
      <c r="AB4" t="s">
        <v>14</v>
      </c>
      <c r="AC4">
        <v>1.1761999999999999</v>
      </c>
      <c r="AD4" t="s">
        <v>14</v>
      </c>
      <c r="AE4">
        <v>1.1476999999999999</v>
      </c>
      <c r="AF4" t="s">
        <v>14</v>
      </c>
      <c r="AG4">
        <v>1.1455</v>
      </c>
      <c r="AH4" t="s">
        <v>14</v>
      </c>
      <c r="AI4">
        <v>1.1435</v>
      </c>
      <c r="AJ4" t="s">
        <v>15</v>
      </c>
      <c r="AK4">
        <v>1.1420999999999999</v>
      </c>
      <c r="AL4" t="s">
        <v>14</v>
      </c>
      <c r="AM4">
        <v>1.1387</v>
      </c>
      <c r="AN4" t="s">
        <v>22</v>
      </c>
      <c r="AO4">
        <v>1.2699</v>
      </c>
      <c r="AP4" s="2"/>
      <c r="AQ4" s="2"/>
      <c r="AS4" s="7" t="s">
        <v>13</v>
      </c>
      <c r="AT4" t="s">
        <v>26</v>
      </c>
      <c r="AU4" t="s">
        <v>13</v>
      </c>
      <c r="AV4" s="2">
        <v>5.0000000000000001E-3</v>
      </c>
      <c r="AW4" s="2">
        <v>0.1</v>
      </c>
      <c r="AX4" t="s">
        <v>26</v>
      </c>
      <c r="AY4" t="s">
        <v>26</v>
      </c>
      <c r="AZ4" s="7" t="s">
        <v>13</v>
      </c>
      <c r="BA4" t="s">
        <v>13</v>
      </c>
      <c r="BB4" s="2">
        <v>0.1</v>
      </c>
      <c r="BC4" s="15">
        <v>3.0000000000000001E-3</v>
      </c>
      <c r="BD4" t="s">
        <v>13</v>
      </c>
      <c r="BE4" t="s">
        <v>13</v>
      </c>
      <c r="BF4" s="2">
        <v>3.0000000000000001E-3</v>
      </c>
      <c r="BG4" s="2">
        <v>1</v>
      </c>
      <c r="BH4" s="8" t="s">
        <v>26</v>
      </c>
      <c r="BJ4" s="7" t="s">
        <v>13</v>
      </c>
      <c r="BK4" t="s">
        <v>13</v>
      </c>
      <c r="BL4" s="15">
        <v>0.1</v>
      </c>
      <c r="BM4" s="7" t="s">
        <v>13</v>
      </c>
      <c r="BN4" t="s">
        <v>13</v>
      </c>
      <c r="BO4" t="s">
        <v>82</v>
      </c>
      <c r="BP4" s="15">
        <v>4</v>
      </c>
    </row>
    <row r="5" spans="1:68" x14ac:dyDescent="0.2">
      <c r="N5" t="s">
        <v>31</v>
      </c>
      <c r="P5" t="s">
        <v>31</v>
      </c>
      <c r="R5" t="s">
        <v>31</v>
      </c>
      <c r="T5" t="s">
        <v>31</v>
      </c>
      <c r="V5" t="s">
        <v>31</v>
      </c>
      <c r="X5" t="s">
        <v>31</v>
      </c>
      <c r="Z5" t="s">
        <v>31</v>
      </c>
      <c r="AB5" t="s">
        <v>31</v>
      </c>
      <c r="AD5" t="s">
        <v>31</v>
      </c>
      <c r="AF5" t="s">
        <v>31</v>
      </c>
      <c r="AH5" t="s">
        <v>31</v>
      </c>
      <c r="AJ5" t="s">
        <v>31</v>
      </c>
      <c r="AL5" t="s">
        <v>31</v>
      </c>
      <c r="AN5" t="s">
        <v>31</v>
      </c>
      <c r="AP5" s="2"/>
      <c r="AQ5" s="2"/>
      <c r="AS5" s="7"/>
      <c r="AV5" s="2"/>
      <c r="AW5" s="2"/>
      <c r="AZ5" s="7"/>
      <c r="BB5" s="2"/>
      <c r="BC5" s="15"/>
      <c r="BF5" s="2"/>
      <c r="BG5" s="2"/>
      <c r="BH5" s="8"/>
      <c r="BJ5" s="7"/>
      <c r="BL5" s="15"/>
      <c r="BM5" s="7"/>
      <c r="BP5" s="15"/>
    </row>
    <row r="6" spans="1:68" x14ac:dyDescent="0.2">
      <c r="A6" t="s">
        <v>103</v>
      </c>
      <c r="B6">
        <v>2011</v>
      </c>
      <c r="C6" t="s">
        <v>213</v>
      </c>
      <c r="D6" s="34">
        <f>E6+F6</f>
        <v>1.3310772500000002E-2</v>
      </c>
      <c r="E6" s="34">
        <f>(O6+Q6+S6+U6+W6)/10000</f>
        <v>4.6989046000000005E-3</v>
      </c>
      <c r="F6" s="34">
        <f>(Y6+AA6+AC6+AE6+AG6+AI6+AK6+AM6+AO6)/10000</f>
        <v>8.6118679000000004E-3</v>
      </c>
      <c r="G6" s="28">
        <v>498</v>
      </c>
      <c r="H6" s="34">
        <f>G6*$H$4/10000</f>
        <v>7.1238900000000008E-2</v>
      </c>
      <c r="I6" s="28">
        <v>25.5</v>
      </c>
      <c r="J6" s="34">
        <f>I6*$J$4/10000</f>
        <v>3.1138050000000003E-3</v>
      </c>
      <c r="K6" s="34">
        <f>L6*10000/1.179</f>
        <v>243</v>
      </c>
      <c r="L6" s="34">
        <v>2.86497E-2</v>
      </c>
      <c r="N6">
        <v>3.7</v>
      </c>
      <c r="O6" s="1">
        <f>N6*$O$4</f>
        <v>4.3393600000000001</v>
      </c>
      <c r="P6">
        <v>14.7</v>
      </c>
      <c r="Q6" s="1">
        <f>P6*$Q$4</f>
        <v>18.057479999999998</v>
      </c>
      <c r="R6">
        <v>2.4300000000000002</v>
      </c>
      <c r="S6" s="1">
        <f>R6*$S$4</f>
        <v>2.9359260000000003</v>
      </c>
      <c r="T6">
        <v>12.9</v>
      </c>
      <c r="U6" s="1">
        <f>T6*$U$4</f>
        <v>15.046560000000001</v>
      </c>
      <c r="V6">
        <v>5.7</v>
      </c>
      <c r="W6" s="17">
        <f>V6*$W$4</f>
        <v>6.6097200000000003</v>
      </c>
      <c r="X6">
        <v>0.57999999999999996</v>
      </c>
      <c r="Y6" s="1">
        <f>X6*$Y$4</f>
        <v>0.6715819999999999</v>
      </c>
      <c r="Z6">
        <v>6.4</v>
      </c>
      <c r="AA6" s="1">
        <f>Z6*$AA$4</f>
        <v>7.376640000000001</v>
      </c>
      <c r="AB6">
        <v>1.3</v>
      </c>
      <c r="AC6" s="1">
        <f>AB6*$AC$4</f>
        <v>1.5290599999999999</v>
      </c>
      <c r="AD6">
        <v>7.9</v>
      </c>
      <c r="AE6" s="17">
        <f>AD6*$AE$4</f>
        <v>9.0668299999999995</v>
      </c>
      <c r="AF6">
        <v>1.6</v>
      </c>
      <c r="AG6" s="17">
        <f>AF6*$AG$4</f>
        <v>1.8328</v>
      </c>
      <c r="AH6">
        <v>4.7</v>
      </c>
      <c r="AI6" s="1">
        <f>AH6*$AI$4</f>
        <v>5.3744500000000004</v>
      </c>
      <c r="AJ6">
        <v>0.67</v>
      </c>
      <c r="AK6" s="1">
        <f>AJ6*$AK$4</f>
        <v>0.76520699999999997</v>
      </c>
      <c r="AL6">
        <v>4.3</v>
      </c>
      <c r="AM6" s="1">
        <f>AL6*$AM$4</f>
        <v>4.8964100000000004</v>
      </c>
      <c r="AN6">
        <v>43</v>
      </c>
      <c r="AO6" s="1">
        <f>AN6*$AO$4</f>
        <v>54.605699999999999</v>
      </c>
      <c r="AP6" s="2"/>
      <c r="AQ6" s="2"/>
      <c r="AS6" s="7"/>
      <c r="AV6" s="2"/>
      <c r="AW6" s="2">
        <v>243</v>
      </c>
      <c r="AZ6" s="7"/>
      <c r="BB6" s="2">
        <v>25.5</v>
      </c>
      <c r="BC6" s="15"/>
      <c r="BF6" s="2"/>
      <c r="BG6" s="2">
        <v>498</v>
      </c>
      <c r="BH6" s="8"/>
      <c r="BJ6" s="7"/>
      <c r="BL6" s="15">
        <v>102</v>
      </c>
      <c r="BM6" s="7"/>
      <c r="BP6" s="15">
        <v>165</v>
      </c>
    </row>
    <row r="7" spans="1:68" ht="16" thickBot="1" x14ac:dyDescent="0.25">
      <c r="A7" t="s">
        <v>104</v>
      </c>
      <c r="B7">
        <v>2011</v>
      </c>
      <c r="C7" t="s">
        <v>213</v>
      </c>
      <c r="D7" s="34">
        <f t="shared" ref="D7:D70" si="0">E7+F7</f>
        <v>0.53280978999999995</v>
      </c>
      <c r="E7" s="34">
        <f t="shared" ref="E7:E70" si="1">(O7+Q7+S7+U7+W7)/10000</f>
        <v>0.42627357999999993</v>
      </c>
      <c r="F7" s="34">
        <f t="shared" ref="F7:F70" si="2">(Y7+AA7+AC7+AE7+AG7+AI7+AK7+AM7+AO7)/10000</f>
        <v>0.10653621000000001</v>
      </c>
      <c r="G7" s="28">
        <v>16874</v>
      </c>
      <c r="H7" s="34">
        <f t="shared" ref="H7:H70" si="3">G7*$H$4/10000</f>
        <v>2.4138257000000003</v>
      </c>
      <c r="I7" s="28">
        <v>860</v>
      </c>
      <c r="J7" s="34">
        <f t="shared" ref="J7:J70" si="4">I7*$J$4/10000</f>
        <v>0.1050146</v>
      </c>
      <c r="K7" s="34">
        <f t="shared" ref="K7:K70" si="5">L7*10000/1.179</f>
        <v>11533</v>
      </c>
      <c r="L7" s="34">
        <v>1.3597407000000001</v>
      </c>
      <c r="N7">
        <v>680</v>
      </c>
      <c r="O7" s="1">
        <f t="shared" ref="O7:O70" si="6">N7*$O$4</f>
        <v>797.50400000000002</v>
      </c>
      <c r="P7">
        <v>1670</v>
      </c>
      <c r="Q7" s="1">
        <f t="shared" ref="Q7:Q70" si="7">P7*$Q$4</f>
        <v>2051.4279999999999</v>
      </c>
      <c r="R7">
        <v>203</v>
      </c>
      <c r="S7" s="1">
        <f t="shared" ref="S7:S70" si="8">R7*$S$4</f>
        <v>245.2646</v>
      </c>
      <c r="T7">
        <v>803</v>
      </c>
      <c r="U7" s="1">
        <f t="shared" ref="U7:U70" si="9">T7*$U$4</f>
        <v>936.61920000000009</v>
      </c>
      <c r="V7">
        <v>200</v>
      </c>
      <c r="W7" s="17">
        <f t="shared" ref="W7:W70" si="10">V7*$W$4</f>
        <v>231.92</v>
      </c>
      <c r="X7">
        <v>15.1</v>
      </c>
      <c r="Y7" s="1">
        <f t="shared" ref="Y7:Y70" si="11">X7*$Y$4</f>
        <v>17.484289999999998</v>
      </c>
      <c r="Z7">
        <v>139</v>
      </c>
      <c r="AA7" s="1">
        <f t="shared" ref="AA7:AA70" si="12">Z7*$AA$4</f>
        <v>160.2114</v>
      </c>
      <c r="AB7">
        <v>21.7</v>
      </c>
      <c r="AC7" s="1">
        <f t="shared" ref="AC7:AC70" si="13">AB7*$AC$4</f>
        <v>25.523539999999997</v>
      </c>
      <c r="AD7">
        <v>110</v>
      </c>
      <c r="AE7" s="17">
        <f t="shared" ref="AE7:AE70" si="14">AD7*$AE$4</f>
        <v>126.247</v>
      </c>
      <c r="AF7">
        <v>19</v>
      </c>
      <c r="AG7" s="17">
        <f t="shared" ref="AG7:AG70" si="15">AF7*$AG$4</f>
        <v>21.764499999999998</v>
      </c>
      <c r="AH7">
        <v>50.3</v>
      </c>
      <c r="AI7" s="1">
        <f t="shared" ref="AI7:AI70" si="16">AH7*$AI$4</f>
        <v>57.518049999999995</v>
      </c>
      <c r="AJ7">
        <v>6.8</v>
      </c>
      <c r="AK7" s="1">
        <f t="shared" ref="AK7:AK70" si="17">AJ7*$AK$4</f>
        <v>7.7662799999999992</v>
      </c>
      <c r="AL7">
        <v>41.2</v>
      </c>
      <c r="AM7" s="1">
        <f t="shared" ref="AM7:AM70" si="18">AL7*$AM$4</f>
        <v>46.914440000000006</v>
      </c>
      <c r="AN7">
        <v>474</v>
      </c>
      <c r="AO7" s="1">
        <f t="shared" ref="AO7:AO70" si="19">AN7*$AO$4</f>
        <v>601.93259999999998</v>
      </c>
      <c r="AP7" s="2"/>
      <c r="AQ7" s="2"/>
      <c r="AS7" s="9"/>
      <c r="AT7" s="10"/>
      <c r="AU7" s="10"/>
      <c r="AV7" s="13">
        <v>1.36</v>
      </c>
      <c r="AW7" s="13"/>
      <c r="AX7" s="10"/>
      <c r="AY7" s="10"/>
      <c r="AZ7" s="9"/>
      <c r="BA7" s="10"/>
      <c r="BB7" s="13"/>
      <c r="BC7" s="16">
        <v>0.105</v>
      </c>
      <c r="BD7" s="10"/>
      <c r="BE7" s="10"/>
      <c r="BF7" s="13">
        <v>2.4140000000000001</v>
      </c>
      <c r="BG7" s="13"/>
      <c r="BH7" s="11"/>
      <c r="BI7" s="10"/>
      <c r="BJ7" s="9"/>
      <c r="BK7" s="10"/>
      <c r="BL7" s="16">
        <v>2270</v>
      </c>
      <c r="BM7" s="9"/>
      <c r="BN7" s="10"/>
      <c r="BO7" s="10"/>
      <c r="BP7" s="16">
        <v>2539</v>
      </c>
    </row>
    <row r="8" spans="1:68" x14ac:dyDescent="0.2">
      <c r="A8" t="s">
        <v>17</v>
      </c>
      <c r="B8">
        <v>2011</v>
      </c>
      <c r="C8" t="s">
        <v>213</v>
      </c>
      <c r="D8" s="34">
        <f t="shared" si="0"/>
        <v>1.8603701040000002</v>
      </c>
      <c r="E8" s="34">
        <f t="shared" si="1"/>
        <v>0.95269626000000007</v>
      </c>
      <c r="F8" s="34">
        <f t="shared" si="2"/>
        <v>0.90767384400000006</v>
      </c>
      <c r="G8" s="28">
        <v>188171</v>
      </c>
      <c r="H8" s="34">
        <f t="shared" si="3"/>
        <v>26.917861550000001</v>
      </c>
      <c r="I8" s="28">
        <v>9300</v>
      </c>
      <c r="J8" s="34">
        <f t="shared" si="4"/>
        <v>1.135623</v>
      </c>
      <c r="K8" s="34">
        <f t="shared" si="5"/>
        <v>100932.99406276505</v>
      </c>
      <c r="L8" s="34">
        <v>11.9</v>
      </c>
      <c r="N8">
        <v>639</v>
      </c>
      <c r="O8" s="1">
        <f t="shared" si="6"/>
        <v>749.41920000000005</v>
      </c>
      <c r="P8">
        <v>2960</v>
      </c>
      <c r="Q8" s="1">
        <f t="shared" si="7"/>
        <v>3636.0639999999999</v>
      </c>
      <c r="R8">
        <v>497</v>
      </c>
      <c r="S8" s="1">
        <f t="shared" si="8"/>
        <v>600.47539999999992</v>
      </c>
      <c r="T8">
        <v>2730</v>
      </c>
      <c r="U8" s="1">
        <f t="shared" si="9"/>
        <v>3184.2720000000004</v>
      </c>
      <c r="V8">
        <v>1170</v>
      </c>
      <c r="W8" s="17">
        <f t="shared" si="10"/>
        <v>1356.732</v>
      </c>
      <c r="X8">
        <v>120</v>
      </c>
      <c r="Y8" s="1">
        <f t="shared" si="11"/>
        <v>138.94799999999998</v>
      </c>
      <c r="Z8" s="3">
        <v>1000</v>
      </c>
      <c r="AA8" s="39">
        <f t="shared" si="12"/>
        <v>1152.6000000000001</v>
      </c>
      <c r="AB8">
        <v>187</v>
      </c>
      <c r="AC8" s="1">
        <f t="shared" si="13"/>
        <v>219.9494</v>
      </c>
      <c r="AD8" s="3">
        <v>1000</v>
      </c>
      <c r="AE8" s="40">
        <f t="shared" si="14"/>
        <v>1147.7</v>
      </c>
      <c r="AF8">
        <v>177</v>
      </c>
      <c r="AG8" s="17">
        <f t="shared" si="15"/>
        <v>202.7535</v>
      </c>
      <c r="AH8">
        <v>475</v>
      </c>
      <c r="AI8" s="1">
        <f t="shared" si="16"/>
        <v>543.16250000000002</v>
      </c>
      <c r="AJ8">
        <v>60.4</v>
      </c>
      <c r="AK8" s="1">
        <f t="shared" si="17"/>
        <v>68.982839999999996</v>
      </c>
      <c r="AL8">
        <v>369</v>
      </c>
      <c r="AM8" s="1">
        <f t="shared" si="18"/>
        <v>420.18029999999999</v>
      </c>
      <c r="AN8">
        <v>4081</v>
      </c>
      <c r="AO8" s="1">
        <f t="shared" si="19"/>
        <v>5182.4619000000002</v>
      </c>
      <c r="AP8" s="2"/>
      <c r="AQ8" s="2"/>
      <c r="AS8" s="7"/>
      <c r="AV8" s="2">
        <v>11.9</v>
      </c>
      <c r="AW8" s="2"/>
      <c r="AZ8" s="7"/>
      <c r="BB8" s="2"/>
      <c r="BC8" s="15">
        <v>1.1359999999999999</v>
      </c>
      <c r="BF8" s="2">
        <v>26.92</v>
      </c>
      <c r="BG8" s="2"/>
      <c r="BH8" s="8"/>
      <c r="BJ8" s="7"/>
      <c r="BL8" s="15">
        <v>15300</v>
      </c>
      <c r="BM8" s="7"/>
      <c r="BP8" s="15">
        <v>161</v>
      </c>
    </row>
    <row r="9" spans="1:68" x14ac:dyDescent="0.2">
      <c r="A9" t="s">
        <v>18</v>
      </c>
      <c r="B9">
        <v>2011</v>
      </c>
      <c r="C9" t="s">
        <v>213</v>
      </c>
      <c r="D9" s="34">
        <f t="shared" si="0"/>
        <v>1.6784927799999998E-2</v>
      </c>
      <c r="E9" s="34">
        <f t="shared" si="1"/>
        <v>9.3289528E-3</v>
      </c>
      <c r="F9" s="34">
        <f t="shared" si="2"/>
        <v>7.4559749999999992E-3</v>
      </c>
      <c r="G9" s="28">
        <v>21599</v>
      </c>
      <c r="H9" s="34">
        <f t="shared" si="3"/>
        <v>3.0897369500000003</v>
      </c>
      <c r="I9" s="28">
        <v>75.2</v>
      </c>
      <c r="J9" s="34">
        <f t="shared" si="4"/>
        <v>9.1826720000000011E-3</v>
      </c>
      <c r="K9" s="34">
        <f t="shared" si="5"/>
        <v>860.00000000000011</v>
      </c>
      <c r="L9" s="34">
        <v>0.10139400000000001</v>
      </c>
      <c r="N9">
        <v>8.1</v>
      </c>
      <c r="O9" s="1">
        <f t="shared" si="6"/>
        <v>9.4996799999999997</v>
      </c>
      <c r="P9">
        <v>29.6</v>
      </c>
      <c r="Q9" s="1">
        <f t="shared" si="7"/>
        <v>36.360639999999997</v>
      </c>
      <c r="R9">
        <v>5.04</v>
      </c>
      <c r="S9" s="1">
        <f t="shared" si="8"/>
        <v>6.0893280000000001</v>
      </c>
      <c r="T9">
        <v>25.6</v>
      </c>
      <c r="U9" s="1">
        <f t="shared" si="9"/>
        <v>29.859840000000005</v>
      </c>
      <c r="V9">
        <v>9.9</v>
      </c>
      <c r="W9" s="17">
        <f t="shared" si="10"/>
        <v>11.480040000000001</v>
      </c>
      <c r="X9">
        <v>1.4</v>
      </c>
      <c r="Y9" s="1">
        <f t="shared" si="11"/>
        <v>1.6210599999999997</v>
      </c>
      <c r="Z9">
        <v>8.1</v>
      </c>
      <c r="AA9" s="1">
        <f t="shared" si="12"/>
        <v>9.3360599999999998</v>
      </c>
      <c r="AB9">
        <v>1.5</v>
      </c>
      <c r="AC9" s="1">
        <f t="shared" si="13"/>
        <v>1.7643</v>
      </c>
      <c r="AD9">
        <v>8.1</v>
      </c>
      <c r="AE9" s="17">
        <f t="shared" si="14"/>
        <v>9.2963699999999996</v>
      </c>
      <c r="AF9">
        <v>1.4</v>
      </c>
      <c r="AG9" s="17">
        <f t="shared" si="15"/>
        <v>1.6036999999999999</v>
      </c>
      <c r="AH9">
        <v>3.5</v>
      </c>
      <c r="AI9" s="1">
        <f t="shared" si="16"/>
        <v>4.0022500000000001</v>
      </c>
      <c r="AJ9">
        <v>0.5</v>
      </c>
      <c r="AK9" s="1">
        <f t="shared" si="17"/>
        <v>0.57104999999999995</v>
      </c>
      <c r="AL9">
        <v>2.8</v>
      </c>
      <c r="AM9" s="1">
        <f t="shared" si="18"/>
        <v>3.1883599999999999</v>
      </c>
      <c r="AN9">
        <v>34</v>
      </c>
      <c r="AO9" s="1">
        <f t="shared" si="19"/>
        <v>43.176600000000001</v>
      </c>
      <c r="AP9" s="2"/>
      <c r="AQ9" s="2"/>
      <c r="AS9" s="7"/>
      <c r="AV9" s="2"/>
      <c r="AW9" s="2">
        <v>860</v>
      </c>
      <c r="AZ9" s="7"/>
      <c r="BB9" s="2"/>
      <c r="BC9" s="15">
        <v>1.1359999999999999</v>
      </c>
      <c r="BF9" s="2">
        <v>3.09</v>
      </c>
      <c r="BG9" s="2"/>
      <c r="BH9" s="8"/>
      <c r="BJ9" s="7"/>
      <c r="BL9" s="15">
        <v>163</v>
      </c>
      <c r="BM9" s="7"/>
      <c r="BP9" s="15">
        <v>6</v>
      </c>
    </row>
    <row r="10" spans="1:68" x14ac:dyDescent="0.2">
      <c r="A10" t="s">
        <v>19</v>
      </c>
      <c r="B10">
        <v>2011</v>
      </c>
      <c r="C10" t="s">
        <v>213</v>
      </c>
      <c r="D10" s="34">
        <f t="shared" si="0"/>
        <v>1.6866888899999998E-2</v>
      </c>
      <c r="E10" s="34">
        <f t="shared" si="1"/>
        <v>9.2629655999999991E-3</v>
      </c>
      <c r="F10" s="34">
        <f t="shared" si="2"/>
        <v>7.6039232999999999E-3</v>
      </c>
      <c r="G10" s="28">
        <v>1258</v>
      </c>
      <c r="H10" s="34">
        <f t="shared" si="3"/>
        <v>0.17995690000000003</v>
      </c>
      <c r="I10" s="28">
        <v>79.3</v>
      </c>
      <c r="J10" s="34">
        <f t="shared" si="4"/>
        <v>9.6833230000000006E-3</v>
      </c>
      <c r="K10" s="34">
        <f t="shared" si="5"/>
        <v>879.00000000000011</v>
      </c>
      <c r="L10" s="34">
        <v>0.10363410000000001</v>
      </c>
      <c r="N10">
        <v>8.1</v>
      </c>
      <c r="O10" s="1">
        <f t="shared" si="6"/>
        <v>9.4996799999999997</v>
      </c>
      <c r="P10">
        <v>29.6</v>
      </c>
      <c r="Q10" s="1">
        <f t="shared" si="7"/>
        <v>36.360639999999997</v>
      </c>
      <c r="R10">
        <v>4.88</v>
      </c>
      <c r="S10" s="1">
        <f t="shared" si="8"/>
        <v>5.8960159999999995</v>
      </c>
      <c r="T10">
        <v>25.2</v>
      </c>
      <c r="U10" s="1">
        <f t="shared" si="9"/>
        <v>29.393280000000001</v>
      </c>
      <c r="V10">
        <v>9.9</v>
      </c>
      <c r="W10" s="17">
        <f t="shared" si="10"/>
        <v>11.480040000000001</v>
      </c>
      <c r="X10">
        <v>1.48</v>
      </c>
      <c r="Y10" s="1">
        <f t="shared" si="11"/>
        <v>1.7136919999999998</v>
      </c>
      <c r="Z10">
        <v>8.4</v>
      </c>
      <c r="AA10" s="1">
        <f t="shared" si="12"/>
        <v>9.6818400000000011</v>
      </c>
      <c r="AB10">
        <v>1.5</v>
      </c>
      <c r="AC10" s="1">
        <f t="shared" si="13"/>
        <v>1.7643</v>
      </c>
      <c r="AD10">
        <v>8.4</v>
      </c>
      <c r="AE10" s="17">
        <f t="shared" si="14"/>
        <v>9.6406799999999997</v>
      </c>
      <c r="AF10">
        <v>1.5</v>
      </c>
      <c r="AG10" s="17">
        <f t="shared" si="15"/>
        <v>1.7182499999999998</v>
      </c>
      <c r="AH10">
        <v>3.8</v>
      </c>
      <c r="AI10" s="1">
        <f t="shared" si="16"/>
        <v>4.3452999999999999</v>
      </c>
      <c r="AJ10">
        <v>0.51</v>
      </c>
      <c r="AK10" s="1">
        <f t="shared" si="17"/>
        <v>0.58247099999999996</v>
      </c>
      <c r="AL10">
        <v>3</v>
      </c>
      <c r="AM10" s="1">
        <f t="shared" si="18"/>
        <v>3.4161000000000001</v>
      </c>
      <c r="AN10">
        <v>34</v>
      </c>
      <c r="AO10" s="1">
        <f t="shared" si="19"/>
        <v>43.176600000000001</v>
      </c>
      <c r="AP10" s="2"/>
      <c r="AQ10" s="2"/>
      <c r="AS10" s="7"/>
      <c r="AV10" s="2"/>
      <c r="AW10" s="2">
        <v>879</v>
      </c>
      <c r="AZ10" s="7"/>
      <c r="BB10" s="2">
        <v>75.2</v>
      </c>
      <c r="BC10" s="15"/>
      <c r="BF10" s="2">
        <v>0.18</v>
      </c>
      <c r="BG10" s="2"/>
      <c r="BH10" s="8"/>
      <c r="BJ10" s="7"/>
      <c r="BL10" s="15">
        <v>146</v>
      </c>
      <c r="BM10" s="7"/>
      <c r="BP10" s="15">
        <v>12</v>
      </c>
    </row>
    <row r="11" spans="1:68" x14ac:dyDescent="0.2">
      <c r="A11" t="s">
        <v>184</v>
      </c>
      <c r="B11">
        <v>2011</v>
      </c>
      <c r="C11" t="s">
        <v>213</v>
      </c>
      <c r="D11" s="34">
        <f t="shared" si="0"/>
        <v>0.13087856749999999</v>
      </c>
      <c r="E11" s="34">
        <f t="shared" si="1"/>
        <v>2.7270780000000001E-2</v>
      </c>
      <c r="F11" s="34">
        <f t="shared" si="2"/>
        <v>0.10360778749999999</v>
      </c>
      <c r="G11" s="28">
        <v>1706</v>
      </c>
      <c r="H11" s="34">
        <f t="shared" si="3"/>
        <v>0.24404329999999999</v>
      </c>
      <c r="I11" s="28">
        <v>29</v>
      </c>
      <c r="J11" s="34">
        <f t="shared" si="4"/>
        <v>3.5411900000000005E-3</v>
      </c>
      <c r="K11" s="34">
        <f t="shared" si="5"/>
        <v>326.99999999999994</v>
      </c>
      <c r="L11" s="34">
        <v>3.8553299999999999E-2</v>
      </c>
      <c r="N11">
        <v>15</v>
      </c>
      <c r="O11" s="1">
        <f t="shared" si="6"/>
        <v>17.592000000000002</v>
      </c>
      <c r="P11">
        <v>58.8</v>
      </c>
      <c r="Q11" s="1">
        <f t="shared" si="7"/>
        <v>72.229919999999993</v>
      </c>
      <c r="R11">
        <v>12.4</v>
      </c>
      <c r="S11" s="1">
        <f t="shared" si="8"/>
        <v>14.981679999999999</v>
      </c>
      <c r="T11">
        <v>84.4</v>
      </c>
      <c r="U11" s="1">
        <f t="shared" si="9"/>
        <v>98.444160000000011</v>
      </c>
      <c r="V11">
        <v>59.9</v>
      </c>
      <c r="W11" s="17">
        <f t="shared" si="10"/>
        <v>69.460039999999992</v>
      </c>
      <c r="X11">
        <v>6.83</v>
      </c>
      <c r="Y11" s="1">
        <f t="shared" si="11"/>
        <v>7.9084569999999994</v>
      </c>
      <c r="Z11">
        <v>86.9</v>
      </c>
      <c r="AA11" s="1">
        <f t="shared" si="12"/>
        <v>100.16094000000001</v>
      </c>
      <c r="AB11">
        <v>18</v>
      </c>
      <c r="AC11" s="1">
        <f t="shared" si="13"/>
        <v>21.171599999999998</v>
      </c>
      <c r="AD11">
        <v>117</v>
      </c>
      <c r="AE11" s="17">
        <f t="shared" si="14"/>
        <v>134.2809</v>
      </c>
      <c r="AF11">
        <v>24.5</v>
      </c>
      <c r="AG11" s="17">
        <f t="shared" si="15"/>
        <v>28.06475</v>
      </c>
      <c r="AH11">
        <v>69.3</v>
      </c>
      <c r="AI11" s="1">
        <f t="shared" si="16"/>
        <v>79.24454999999999</v>
      </c>
      <c r="AJ11">
        <v>9.58</v>
      </c>
      <c r="AK11" s="1">
        <f t="shared" si="17"/>
        <v>10.941317999999999</v>
      </c>
      <c r="AL11">
        <v>53.8</v>
      </c>
      <c r="AM11" s="1">
        <f t="shared" si="18"/>
        <v>61.262059999999998</v>
      </c>
      <c r="AN11">
        <v>467</v>
      </c>
      <c r="AO11" s="1">
        <f t="shared" si="19"/>
        <v>593.04330000000004</v>
      </c>
      <c r="AP11" s="2"/>
      <c r="AQ11" s="2"/>
      <c r="AS11" s="7"/>
      <c r="AV11" s="2"/>
      <c r="AW11" s="2"/>
      <c r="AZ11" s="7"/>
      <c r="BB11" s="2"/>
      <c r="BC11" s="15"/>
      <c r="BF11" s="2"/>
      <c r="BG11" s="2"/>
      <c r="BH11" s="8"/>
      <c r="BJ11" s="7"/>
      <c r="BL11" s="15"/>
      <c r="BM11" s="7"/>
      <c r="BP11" s="15"/>
    </row>
    <row r="12" spans="1:68" x14ac:dyDescent="0.2">
      <c r="A12" t="s">
        <v>185</v>
      </c>
      <c r="B12">
        <v>2011</v>
      </c>
      <c r="C12" t="s">
        <v>213</v>
      </c>
      <c r="D12" s="34">
        <f t="shared" si="0"/>
        <v>4.3649595200000002E-2</v>
      </c>
      <c r="E12" s="34">
        <f t="shared" si="1"/>
        <v>9.5863479999999997E-3</v>
      </c>
      <c r="F12" s="34">
        <f t="shared" si="2"/>
        <v>3.4063247200000001E-2</v>
      </c>
      <c r="G12" s="28">
        <v>562</v>
      </c>
      <c r="H12" s="34">
        <f t="shared" si="3"/>
        <v>8.039410000000001E-2</v>
      </c>
      <c r="I12" s="28">
        <v>10.3</v>
      </c>
      <c r="J12" s="34">
        <f t="shared" si="4"/>
        <v>1.2577330000000002E-3</v>
      </c>
      <c r="K12" s="34">
        <f t="shared" si="5"/>
        <v>71.199999999999989</v>
      </c>
      <c r="L12" s="34">
        <v>8.3944799999999993E-3</v>
      </c>
      <c r="N12">
        <v>6.4</v>
      </c>
      <c r="O12" s="1">
        <f t="shared" si="6"/>
        <v>7.5059200000000006</v>
      </c>
      <c r="P12">
        <v>22.7</v>
      </c>
      <c r="Q12" s="1">
        <f t="shared" si="7"/>
        <v>27.884679999999996</v>
      </c>
      <c r="R12">
        <v>4.4000000000000004</v>
      </c>
      <c r="S12" s="1">
        <f t="shared" si="8"/>
        <v>5.3160800000000004</v>
      </c>
      <c r="T12">
        <v>28.2</v>
      </c>
      <c r="U12" s="1">
        <f t="shared" si="9"/>
        <v>32.892479999999999</v>
      </c>
      <c r="V12">
        <v>19.2</v>
      </c>
      <c r="W12" s="17">
        <f t="shared" si="10"/>
        <v>22.264319999999998</v>
      </c>
      <c r="X12">
        <v>2.4300000000000002</v>
      </c>
      <c r="Y12" s="1">
        <f t="shared" si="11"/>
        <v>2.8136969999999999</v>
      </c>
      <c r="Z12">
        <v>29.8</v>
      </c>
      <c r="AA12" s="1">
        <f t="shared" si="12"/>
        <v>34.347480000000004</v>
      </c>
      <c r="AB12">
        <v>5.9</v>
      </c>
      <c r="AC12" s="1">
        <f t="shared" si="13"/>
        <v>6.9395800000000003</v>
      </c>
      <c r="AD12">
        <v>39</v>
      </c>
      <c r="AE12" s="17">
        <f t="shared" si="14"/>
        <v>44.760300000000001</v>
      </c>
      <c r="AF12">
        <v>8.1999999999999993</v>
      </c>
      <c r="AG12" s="17">
        <f t="shared" si="15"/>
        <v>9.3930999999999987</v>
      </c>
      <c r="AH12">
        <v>23.2</v>
      </c>
      <c r="AI12" s="1">
        <f t="shared" si="16"/>
        <v>26.529199999999999</v>
      </c>
      <c r="AJ12">
        <v>3.15</v>
      </c>
      <c r="AK12" s="1">
        <f t="shared" si="17"/>
        <v>3.5976149999999993</v>
      </c>
      <c r="AL12">
        <v>18</v>
      </c>
      <c r="AM12" s="1">
        <f t="shared" si="18"/>
        <v>20.496600000000001</v>
      </c>
      <c r="AN12">
        <v>151</v>
      </c>
      <c r="AO12" s="1">
        <f t="shared" si="19"/>
        <v>191.75489999999999</v>
      </c>
      <c r="AP12" s="2"/>
      <c r="AQ12" s="2"/>
      <c r="AS12" s="7"/>
      <c r="AV12" s="2"/>
      <c r="AW12" s="2"/>
      <c r="AZ12" s="7"/>
      <c r="BB12" s="2"/>
      <c r="BC12" s="15"/>
      <c r="BF12" s="2"/>
      <c r="BG12" s="2"/>
      <c r="BH12" s="8"/>
      <c r="BJ12" s="7"/>
      <c r="BL12" s="15"/>
      <c r="BM12" s="7"/>
      <c r="BP12" s="15"/>
    </row>
    <row r="13" spans="1:68" x14ac:dyDescent="0.2">
      <c r="A13" t="s">
        <v>186</v>
      </c>
      <c r="B13">
        <v>2011</v>
      </c>
      <c r="C13" t="s">
        <v>213</v>
      </c>
      <c r="D13" s="34">
        <f t="shared" si="0"/>
        <v>0.10138341869999999</v>
      </c>
      <c r="E13" s="34">
        <f t="shared" si="1"/>
        <v>2.0528657400000001E-2</v>
      </c>
      <c r="F13" s="34">
        <f t="shared" si="2"/>
        <v>8.0854761299999994E-2</v>
      </c>
      <c r="G13" s="28">
        <v>1118</v>
      </c>
      <c r="H13" s="34">
        <f t="shared" si="3"/>
        <v>0.15992990000000001</v>
      </c>
      <c r="I13" s="28">
        <v>15.5</v>
      </c>
      <c r="J13" s="34">
        <f t="shared" si="4"/>
        <v>1.8927050000000002E-3</v>
      </c>
      <c r="K13" s="34">
        <f t="shared" si="5"/>
        <v>191</v>
      </c>
      <c r="L13" s="34">
        <v>2.2518900000000001E-2</v>
      </c>
      <c r="N13">
        <v>10.6</v>
      </c>
      <c r="O13" s="1">
        <f t="shared" si="6"/>
        <v>12.43168</v>
      </c>
      <c r="P13">
        <v>43.2</v>
      </c>
      <c r="Q13" s="1">
        <f t="shared" si="7"/>
        <v>53.066879999999998</v>
      </c>
      <c r="R13">
        <v>9.27</v>
      </c>
      <c r="S13" s="1">
        <f t="shared" si="8"/>
        <v>11.200013999999999</v>
      </c>
      <c r="T13">
        <v>66.5</v>
      </c>
      <c r="U13" s="1">
        <f t="shared" si="9"/>
        <v>77.565600000000003</v>
      </c>
      <c r="V13">
        <v>44</v>
      </c>
      <c r="W13" s="17">
        <f t="shared" si="10"/>
        <v>51.022399999999998</v>
      </c>
      <c r="X13">
        <v>5.24</v>
      </c>
      <c r="Y13" s="1">
        <f t="shared" si="11"/>
        <v>6.0673959999999996</v>
      </c>
      <c r="Z13">
        <v>64.599999999999994</v>
      </c>
      <c r="AA13" s="1">
        <f t="shared" si="12"/>
        <v>74.45796</v>
      </c>
      <c r="AB13">
        <v>13.9</v>
      </c>
      <c r="AC13" s="1">
        <f t="shared" si="13"/>
        <v>16.34918</v>
      </c>
      <c r="AD13">
        <v>90.2</v>
      </c>
      <c r="AE13" s="17">
        <f t="shared" si="14"/>
        <v>103.52253999999999</v>
      </c>
      <c r="AF13">
        <v>18.5</v>
      </c>
      <c r="AG13" s="17">
        <f t="shared" si="15"/>
        <v>21.191749999999999</v>
      </c>
      <c r="AH13">
        <v>53.6</v>
      </c>
      <c r="AI13" s="1">
        <f t="shared" si="16"/>
        <v>61.291600000000003</v>
      </c>
      <c r="AJ13">
        <v>7.27</v>
      </c>
      <c r="AK13" s="1">
        <f t="shared" si="17"/>
        <v>8.3030669999999986</v>
      </c>
      <c r="AL13">
        <v>40.6</v>
      </c>
      <c r="AM13" s="1">
        <f t="shared" si="18"/>
        <v>46.23122</v>
      </c>
      <c r="AN13">
        <v>371</v>
      </c>
      <c r="AO13" s="1">
        <f t="shared" si="19"/>
        <v>471.13290000000001</v>
      </c>
      <c r="AP13" s="2"/>
      <c r="AQ13" s="2"/>
      <c r="AS13" s="7"/>
      <c r="AV13" s="2"/>
      <c r="AW13" s="2"/>
      <c r="AZ13" s="7"/>
      <c r="BB13" s="2"/>
      <c r="BC13" s="15"/>
      <c r="BF13" s="2"/>
      <c r="BG13" s="2"/>
      <c r="BH13" s="8"/>
      <c r="BJ13" s="7"/>
      <c r="BL13" s="15"/>
      <c r="BM13" s="7"/>
      <c r="BP13" s="15"/>
    </row>
    <row r="14" spans="1:68" x14ac:dyDescent="0.2">
      <c r="A14" t="s">
        <v>187</v>
      </c>
      <c r="B14">
        <v>2011</v>
      </c>
      <c r="C14" t="s">
        <v>213</v>
      </c>
      <c r="D14" s="34">
        <f t="shared" si="0"/>
        <v>0.40048605640000001</v>
      </c>
      <c r="E14" s="34">
        <f t="shared" si="1"/>
        <v>0.32875868000000003</v>
      </c>
      <c r="F14" s="34">
        <f t="shared" si="2"/>
        <v>7.1727376400000001E-2</v>
      </c>
      <c r="G14" s="28">
        <v>2251</v>
      </c>
      <c r="H14" s="34">
        <f t="shared" si="3"/>
        <v>0.32200555000000003</v>
      </c>
      <c r="I14" s="28">
        <v>99.4</v>
      </c>
      <c r="J14" s="34">
        <f t="shared" si="4"/>
        <v>1.2137734000000002E-2</v>
      </c>
      <c r="K14" s="34">
        <f t="shared" si="5"/>
        <v>1159.9999999999998</v>
      </c>
      <c r="L14" s="34">
        <v>0.136764</v>
      </c>
      <c r="N14">
        <v>561</v>
      </c>
      <c r="O14" s="1">
        <f t="shared" si="6"/>
        <v>657.94080000000008</v>
      </c>
      <c r="P14">
        <v>1290</v>
      </c>
      <c r="Q14" s="1">
        <f t="shared" si="7"/>
        <v>1584.636</v>
      </c>
      <c r="R14">
        <v>158</v>
      </c>
      <c r="S14" s="1">
        <f t="shared" si="8"/>
        <v>190.8956</v>
      </c>
      <c r="T14">
        <v>607</v>
      </c>
      <c r="U14" s="1">
        <f t="shared" si="9"/>
        <v>708.00480000000005</v>
      </c>
      <c r="V14">
        <v>126</v>
      </c>
      <c r="W14" s="17">
        <f t="shared" si="10"/>
        <v>146.1096</v>
      </c>
      <c r="X14">
        <v>9.7100000000000009</v>
      </c>
      <c r="Y14" s="1">
        <f t="shared" si="11"/>
        <v>11.243209</v>
      </c>
      <c r="Z14">
        <v>97.2</v>
      </c>
      <c r="AA14" s="1">
        <f t="shared" si="12"/>
        <v>112.03272000000001</v>
      </c>
      <c r="AB14">
        <v>14.4</v>
      </c>
      <c r="AC14" s="1">
        <f t="shared" si="13"/>
        <v>16.937279999999998</v>
      </c>
      <c r="AD14">
        <v>77</v>
      </c>
      <c r="AE14" s="17">
        <f t="shared" si="14"/>
        <v>88.372900000000001</v>
      </c>
      <c r="AF14">
        <v>14.3</v>
      </c>
      <c r="AG14" s="17">
        <f t="shared" si="15"/>
        <v>16.380649999999999</v>
      </c>
      <c r="AH14">
        <v>40.299999999999997</v>
      </c>
      <c r="AI14" s="1">
        <f t="shared" si="16"/>
        <v>46.083049999999993</v>
      </c>
      <c r="AJ14">
        <v>5.25</v>
      </c>
      <c r="AK14" s="1">
        <f t="shared" si="17"/>
        <v>5.9960249999999995</v>
      </c>
      <c r="AL14">
        <v>28.9</v>
      </c>
      <c r="AM14" s="1">
        <f t="shared" si="18"/>
        <v>32.908430000000003</v>
      </c>
      <c r="AN14">
        <v>305</v>
      </c>
      <c r="AO14" s="1">
        <f t="shared" si="19"/>
        <v>387.31950000000001</v>
      </c>
      <c r="AP14" s="2"/>
      <c r="AQ14" s="2"/>
      <c r="AS14" s="7"/>
      <c r="AV14" s="2"/>
      <c r="AW14" s="2"/>
      <c r="AZ14" s="7"/>
      <c r="BB14" s="2"/>
      <c r="BC14" s="15"/>
      <c r="BF14" s="2"/>
      <c r="BG14" s="2"/>
      <c r="BH14" s="8"/>
      <c r="BJ14" s="7"/>
      <c r="BL14" s="15"/>
      <c r="BM14" s="7"/>
      <c r="BP14" s="15"/>
    </row>
    <row r="15" spans="1:68" x14ac:dyDescent="0.2">
      <c r="A15" t="s">
        <v>188</v>
      </c>
      <c r="B15">
        <v>2011</v>
      </c>
      <c r="C15" t="s">
        <v>213</v>
      </c>
      <c r="D15" s="34">
        <f t="shared" si="0"/>
        <v>0.10938215970000001</v>
      </c>
      <c r="E15" s="34">
        <f t="shared" si="1"/>
        <v>6.9777900000000004E-2</v>
      </c>
      <c r="F15" s="34">
        <f t="shared" si="2"/>
        <v>3.9604259699999998E-2</v>
      </c>
      <c r="G15" s="28">
        <v>1258</v>
      </c>
      <c r="H15" s="34">
        <f t="shared" si="3"/>
        <v>0.17995690000000003</v>
      </c>
      <c r="I15" s="28">
        <v>55.8</v>
      </c>
      <c r="J15" s="34">
        <f t="shared" si="4"/>
        <v>6.8137380000000006E-3</v>
      </c>
      <c r="K15" s="34">
        <f t="shared" si="5"/>
        <v>577</v>
      </c>
      <c r="L15" s="34">
        <v>6.80283E-2</v>
      </c>
      <c r="N15">
        <v>96.2</v>
      </c>
      <c r="O15" s="1">
        <f t="shared" si="6"/>
        <v>112.82336000000001</v>
      </c>
      <c r="P15">
        <v>278</v>
      </c>
      <c r="Q15" s="1">
        <f t="shared" si="7"/>
        <v>341.49519999999995</v>
      </c>
      <c r="R15">
        <v>32.6</v>
      </c>
      <c r="S15" s="1">
        <f t="shared" si="8"/>
        <v>39.387320000000003</v>
      </c>
      <c r="T15">
        <v>134</v>
      </c>
      <c r="U15" s="1">
        <f t="shared" si="9"/>
        <v>156.29760000000002</v>
      </c>
      <c r="V15">
        <v>41.2</v>
      </c>
      <c r="W15" s="17">
        <f t="shared" si="10"/>
        <v>47.77552</v>
      </c>
      <c r="X15">
        <v>3.88</v>
      </c>
      <c r="Y15" s="1">
        <f t="shared" si="11"/>
        <v>4.4926519999999996</v>
      </c>
      <c r="Z15">
        <v>42.9</v>
      </c>
      <c r="AA15" s="1">
        <f t="shared" si="12"/>
        <v>49.446539999999999</v>
      </c>
      <c r="AB15">
        <v>7.6</v>
      </c>
      <c r="AC15" s="1">
        <f t="shared" si="13"/>
        <v>8.9391199999999991</v>
      </c>
      <c r="AD15">
        <v>44</v>
      </c>
      <c r="AE15" s="17">
        <f t="shared" si="14"/>
        <v>50.498799999999996</v>
      </c>
      <c r="AF15">
        <v>9</v>
      </c>
      <c r="AG15" s="17">
        <f t="shared" si="15"/>
        <v>10.3095</v>
      </c>
      <c r="AH15">
        <v>24.7</v>
      </c>
      <c r="AI15" s="1">
        <f t="shared" si="16"/>
        <v>28.244449999999997</v>
      </c>
      <c r="AJ15">
        <v>3.25</v>
      </c>
      <c r="AK15" s="1">
        <f t="shared" si="17"/>
        <v>3.7118249999999997</v>
      </c>
      <c r="AL15">
        <v>19.3</v>
      </c>
      <c r="AM15" s="1">
        <f t="shared" si="18"/>
        <v>21.97691</v>
      </c>
      <c r="AN15">
        <v>172</v>
      </c>
      <c r="AO15" s="1">
        <f t="shared" si="19"/>
        <v>218.4228</v>
      </c>
      <c r="AP15" s="2"/>
      <c r="AQ15" s="2"/>
      <c r="AS15" s="7"/>
      <c r="AV15" s="2"/>
      <c r="AW15" s="2"/>
      <c r="AZ15" s="7"/>
      <c r="BB15" s="2"/>
      <c r="BC15" s="15"/>
      <c r="BF15" s="2"/>
      <c r="BG15" s="2"/>
      <c r="BH15" s="8"/>
      <c r="BJ15" s="7"/>
      <c r="BL15" s="15"/>
      <c r="BM15" s="7"/>
      <c r="BP15" s="15"/>
    </row>
    <row r="16" spans="1:68" x14ac:dyDescent="0.2">
      <c r="A16" t="s">
        <v>189</v>
      </c>
      <c r="B16">
        <v>2011</v>
      </c>
      <c r="C16" t="s">
        <v>213</v>
      </c>
      <c r="D16" s="34">
        <f t="shared" si="0"/>
        <v>0.47494747249999997</v>
      </c>
      <c r="E16" s="34">
        <f t="shared" si="1"/>
        <v>0.39764849999999996</v>
      </c>
      <c r="F16" s="34">
        <f t="shared" si="2"/>
        <v>7.7298972499999993E-2</v>
      </c>
      <c r="G16" s="28">
        <v>7060</v>
      </c>
      <c r="H16" s="34">
        <f t="shared" si="3"/>
        <v>1.009933</v>
      </c>
      <c r="I16" s="28">
        <v>380</v>
      </c>
      <c r="J16" s="34">
        <f t="shared" si="4"/>
        <v>4.64018E-2</v>
      </c>
      <c r="K16" s="34">
        <f t="shared" si="5"/>
        <v>5280</v>
      </c>
      <c r="L16" s="34">
        <v>0.62251199999999995</v>
      </c>
      <c r="N16">
        <v>628</v>
      </c>
      <c r="O16" s="1">
        <f t="shared" si="6"/>
        <v>736.51840000000004</v>
      </c>
      <c r="P16">
        <v>1540</v>
      </c>
      <c r="Q16" s="1">
        <f t="shared" si="7"/>
        <v>1891.7359999999999</v>
      </c>
      <c r="R16">
        <v>193</v>
      </c>
      <c r="S16" s="1">
        <f t="shared" si="8"/>
        <v>233.18259999999998</v>
      </c>
      <c r="T16">
        <v>781</v>
      </c>
      <c r="U16" s="1">
        <f t="shared" si="9"/>
        <v>910.9584000000001</v>
      </c>
      <c r="V16">
        <v>176</v>
      </c>
      <c r="W16" s="17">
        <f t="shared" si="10"/>
        <v>204.08959999999999</v>
      </c>
      <c r="X16">
        <v>13.2</v>
      </c>
      <c r="Y16" s="1">
        <f t="shared" si="11"/>
        <v>15.284279999999999</v>
      </c>
      <c r="Z16">
        <v>118</v>
      </c>
      <c r="AA16" s="1">
        <f t="shared" si="12"/>
        <v>136.0068</v>
      </c>
      <c r="AB16">
        <v>16.8</v>
      </c>
      <c r="AC16" s="1">
        <f t="shared" si="13"/>
        <v>19.760159999999999</v>
      </c>
      <c r="AD16">
        <v>84.3</v>
      </c>
      <c r="AE16" s="17">
        <f t="shared" si="14"/>
        <v>96.751109999999997</v>
      </c>
      <c r="AF16">
        <v>14.3</v>
      </c>
      <c r="AG16" s="17">
        <f t="shared" si="15"/>
        <v>16.380649999999999</v>
      </c>
      <c r="AH16">
        <v>38.5</v>
      </c>
      <c r="AI16" s="1">
        <f t="shared" si="16"/>
        <v>44.024749999999997</v>
      </c>
      <c r="AJ16">
        <v>5.15</v>
      </c>
      <c r="AK16" s="1">
        <f t="shared" si="17"/>
        <v>5.8818149999999996</v>
      </c>
      <c r="AL16">
        <v>30.8</v>
      </c>
      <c r="AM16" s="1">
        <f t="shared" si="18"/>
        <v>35.071960000000004</v>
      </c>
      <c r="AN16">
        <v>318</v>
      </c>
      <c r="AO16" s="1">
        <f t="shared" si="19"/>
        <v>403.82819999999998</v>
      </c>
      <c r="AP16" s="2"/>
      <c r="AQ16" s="2"/>
      <c r="AS16" s="7"/>
      <c r="AV16" s="2"/>
      <c r="AW16" s="2"/>
      <c r="AZ16" s="7"/>
      <c r="BB16" s="2"/>
      <c r="BC16" s="15"/>
      <c r="BF16" s="2"/>
      <c r="BG16" s="2"/>
      <c r="BH16" s="8"/>
      <c r="BJ16" s="7"/>
      <c r="BL16" s="15"/>
      <c r="BM16" s="7"/>
      <c r="BP16" s="15"/>
    </row>
    <row r="17" spans="1:68" x14ac:dyDescent="0.2">
      <c r="A17" t="s">
        <v>189</v>
      </c>
      <c r="B17">
        <v>2011</v>
      </c>
      <c r="C17" t="s">
        <v>213</v>
      </c>
      <c r="D17" s="34">
        <f t="shared" si="0"/>
        <v>0.15453058040000001</v>
      </c>
      <c r="E17" s="34">
        <f t="shared" si="1"/>
        <v>0.12814895600000001</v>
      </c>
      <c r="F17" s="34">
        <f t="shared" si="2"/>
        <v>2.6381624399999998E-2</v>
      </c>
      <c r="G17" s="28">
        <v>2251</v>
      </c>
      <c r="H17" s="34">
        <f t="shared" si="3"/>
        <v>0.32200555000000003</v>
      </c>
      <c r="I17" s="28">
        <v>129</v>
      </c>
      <c r="J17" s="34">
        <f t="shared" si="4"/>
        <v>1.5752190000000003E-2</v>
      </c>
      <c r="K17" s="34">
        <f t="shared" si="5"/>
        <v>1670</v>
      </c>
      <c r="L17" s="34">
        <v>0.19689300000000001</v>
      </c>
      <c r="N17">
        <v>203</v>
      </c>
      <c r="O17" s="1">
        <f t="shared" si="6"/>
        <v>238.07840000000002</v>
      </c>
      <c r="P17">
        <v>501</v>
      </c>
      <c r="Q17" s="1">
        <f t="shared" si="7"/>
        <v>615.42840000000001</v>
      </c>
      <c r="R17">
        <v>62.6</v>
      </c>
      <c r="S17" s="1">
        <f t="shared" si="8"/>
        <v>75.633319999999998</v>
      </c>
      <c r="T17">
        <v>248</v>
      </c>
      <c r="U17" s="1">
        <f t="shared" si="9"/>
        <v>289.2672</v>
      </c>
      <c r="V17">
        <v>54.4</v>
      </c>
      <c r="W17" s="17">
        <f t="shared" si="10"/>
        <v>63.082239999999999</v>
      </c>
      <c r="X17">
        <v>4.3600000000000003</v>
      </c>
      <c r="Y17" s="1">
        <f t="shared" si="11"/>
        <v>5.0484439999999999</v>
      </c>
      <c r="Z17">
        <v>38.799999999999997</v>
      </c>
      <c r="AA17" s="1">
        <f t="shared" si="12"/>
        <v>44.720880000000001</v>
      </c>
      <c r="AB17">
        <v>5.3</v>
      </c>
      <c r="AC17" s="1">
        <f t="shared" si="13"/>
        <v>6.2338599999999991</v>
      </c>
      <c r="AD17">
        <v>27.3</v>
      </c>
      <c r="AE17" s="17">
        <f t="shared" si="14"/>
        <v>31.33221</v>
      </c>
      <c r="AF17" s="3">
        <v>0.1</v>
      </c>
      <c r="AG17" s="40">
        <f t="shared" si="15"/>
        <v>0.11455</v>
      </c>
      <c r="AH17">
        <v>13.8</v>
      </c>
      <c r="AI17" s="1">
        <f t="shared" si="16"/>
        <v>15.7803</v>
      </c>
      <c r="AJ17">
        <v>2</v>
      </c>
      <c r="AK17" s="1">
        <f t="shared" si="17"/>
        <v>2.2841999999999998</v>
      </c>
      <c r="AL17">
        <v>13</v>
      </c>
      <c r="AM17" s="1">
        <f t="shared" si="18"/>
        <v>14.803100000000001</v>
      </c>
      <c r="AN17">
        <v>113</v>
      </c>
      <c r="AO17" s="1">
        <f t="shared" si="19"/>
        <v>143.49870000000001</v>
      </c>
      <c r="AP17" s="2"/>
      <c r="AQ17" s="2"/>
      <c r="AS17" s="7"/>
      <c r="AV17" s="2"/>
      <c r="AW17" s="2"/>
      <c r="AZ17" s="7"/>
      <c r="BB17" s="2"/>
      <c r="BC17" s="15"/>
      <c r="BF17" s="2"/>
      <c r="BG17" s="2"/>
      <c r="BH17" s="8"/>
      <c r="BJ17" s="7"/>
      <c r="BL17" s="15"/>
      <c r="BM17" s="7"/>
      <c r="BP17" s="15"/>
    </row>
    <row r="18" spans="1:68" x14ac:dyDescent="0.2">
      <c r="A18" t="s">
        <v>190</v>
      </c>
      <c r="B18">
        <v>2011</v>
      </c>
      <c r="C18" t="s">
        <v>213</v>
      </c>
      <c r="D18" s="34">
        <f t="shared" si="0"/>
        <v>1.0222395700000001E-2</v>
      </c>
      <c r="E18" s="34">
        <f t="shared" si="1"/>
        <v>7.1145964000000009E-3</v>
      </c>
      <c r="F18" s="34">
        <f t="shared" si="2"/>
        <v>3.1077992999999997E-3</v>
      </c>
      <c r="G18" s="28">
        <v>183</v>
      </c>
      <c r="H18" s="34">
        <f t="shared" si="3"/>
        <v>2.6178150000000001E-2</v>
      </c>
      <c r="I18" s="28">
        <v>9.6</v>
      </c>
      <c r="J18" s="34">
        <f t="shared" si="4"/>
        <v>1.172256E-3</v>
      </c>
      <c r="K18" s="34">
        <f t="shared" si="5"/>
        <v>108.99999999999999</v>
      </c>
      <c r="L18" s="34">
        <v>1.2851099999999999E-2</v>
      </c>
      <c r="N18">
        <v>10.9</v>
      </c>
      <c r="O18" s="1">
        <f t="shared" si="6"/>
        <v>12.783520000000001</v>
      </c>
      <c r="P18">
        <v>28.6</v>
      </c>
      <c r="Q18" s="1">
        <f t="shared" si="7"/>
        <v>35.132240000000003</v>
      </c>
      <c r="R18">
        <v>3.22</v>
      </c>
      <c r="S18" s="1">
        <f t="shared" si="8"/>
        <v>3.8904040000000002</v>
      </c>
      <c r="T18">
        <v>13.3</v>
      </c>
      <c r="U18" s="1">
        <f t="shared" si="9"/>
        <v>15.513120000000002</v>
      </c>
      <c r="V18">
        <v>3.3</v>
      </c>
      <c r="W18" s="17">
        <f t="shared" si="10"/>
        <v>3.8266799999999996</v>
      </c>
      <c r="X18">
        <v>0.67</v>
      </c>
      <c r="Y18" s="1">
        <f t="shared" si="11"/>
        <v>0.77579299999999995</v>
      </c>
      <c r="Z18">
        <v>2.9</v>
      </c>
      <c r="AA18" s="1">
        <f t="shared" si="12"/>
        <v>3.3425400000000001</v>
      </c>
      <c r="AB18">
        <v>0.5</v>
      </c>
      <c r="AC18" s="1">
        <f t="shared" si="13"/>
        <v>0.58809999999999996</v>
      </c>
      <c r="AD18">
        <v>2.7</v>
      </c>
      <c r="AE18" s="17">
        <f t="shared" si="14"/>
        <v>3.0987900000000002</v>
      </c>
      <c r="AF18">
        <v>0.5</v>
      </c>
      <c r="AG18" s="17">
        <f t="shared" si="15"/>
        <v>0.57274999999999998</v>
      </c>
      <c r="AH18">
        <v>1.6</v>
      </c>
      <c r="AI18" s="1">
        <f t="shared" si="16"/>
        <v>1.8296000000000001</v>
      </c>
      <c r="AJ18">
        <v>0</v>
      </c>
      <c r="AK18" s="1">
        <f t="shared" si="17"/>
        <v>0</v>
      </c>
      <c r="AL18">
        <v>1.6</v>
      </c>
      <c r="AM18" s="1">
        <f t="shared" si="18"/>
        <v>1.8219200000000002</v>
      </c>
      <c r="AN18">
        <v>15</v>
      </c>
      <c r="AO18" s="1">
        <f t="shared" si="19"/>
        <v>19.048500000000001</v>
      </c>
      <c r="AP18" s="2"/>
      <c r="AQ18" s="2"/>
      <c r="AS18" s="7"/>
      <c r="AV18" s="2"/>
      <c r="AW18" s="2"/>
      <c r="AZ18" s="7"/>
      <c r="BB18" s="2"/>
      <c r="BC18" s="15"/>
      <c r="BF18" s="2"/>
      <c r="BG18" s="2"/>
      <c r="BH18" s="8"/>
      <c r="BJ18" s="7"/>
      <c r="BL18" s="15"/>
      <c r="BM18" s="7"/>
      <c r="BP18" s="15"/>
    </row>
    <row r="19" spans="1:68" x14ac:dyDescent="0.2">
      <c r="A19" t="s">
        <v>191</v>
      </c>
      <c r="B19">
        <v>2011</v>
      </c>
      <c r="C19" t="s">
        <v>213</v>
      </c>
      <c r="D19" s="34">
        <f t="shared" si="0"/>
        <v>3.4532837900000002E-2</v>
      </c>
      <c r="E19" s="34">
        <f t="shared" si="1"/>
        <v>2.5096360000000002E-2</v>
      </c>
      <c r="F19" s="34">
        <f t="shared" si="2"/>
        <v>9.4364779000000003E-3</v>
      </c>
      <c r="G19" s="28">
        <v>481</v>
      </c>
      <c r="H19" s="34">
        <f t="shared" si="3"/>
        <v>6.8807050000000008E-2</v>
      </c>
      <c r="I19" s="28">
        <v>29.2</v>
      </c>
      <c r="J19" s="34">
        <f t="shared" si="4"/>
        <v>3.5656120000000001E-3</v>
      </c>
      <c r="K19" s="34">
        <f t="shared" si="5"/>
        <v>359.00000000000006</v>
      </c>
      <c r="L19" s="34">
        <v>4.2326100000000005E-2</v>
      </c>
      <c r="N19">
        <v>92.5</v>
      </c>
      <c r="O19" s="1">
        <f t="shared" si="6"/>
        <v>108.48400000000001</v>
      </c>
      <c r="P19">
        <v>1</v>
      </c>
      <c r="Q19" s="1">
        <f t="shared" si="7"/>
        <v>1.2283999999999999</v>
      </c>
      <c r="R19">
        <v>22.4</v>
      </c>
      <c r="S19" s="1">
        <f t="shared" si="8"/>
        <v>27.063679999999998</v>
      </c>
      <c r="T19">
        <v>80.400000000000006</v>
      </c>
      <c r="U19" s="1">
        <f t="shared" si="9"/>
        <v>93.778560000000013</v>
      </c>
      <c r="V19">
        <v>17.600000000000001</v>
      </c>
      <c r="W19" s="17">
        <f t="shared" si="10"/>
        <v>20.40896</v>
      </c>
      <c r="X19">
        <v>2</v>
      </c>
      <c r="Y19" s="1">
        <f t="shared" si="11"/>
        <v>2.3157999999999999</v>
      </c>
      <c r="Z19">
        <v>13.6</v>
      </c>
      <c r="AA19" s="1">
        <f t="shared" si="12"/>
        <v>15.675360000000001</v>
      </c>
      <c r="AB19">
        <v>1.9</v>
      </c>
      <c r="AC19" s="1">
        <f t="shared" si="13"/>
        <v>2.2347799999999998</v>
      </c>
      <c r="AD19">
        <v>9.9</v>
      </c>
      <c r="AE19" s="17">
        <f t="shared" si="14"/>
        <v>11.36223</v>
      </c>
      <c r="AF19">
        <v>1.7</v>
      </c>
      <c r="AG19" s="17">
        <f t="shared" si="15"/>
        <v>1.9473499999999999</v>
      </c>
      <c r="AH19">
        <v>4.5999999999999996</v>
      </c>
      <c r="AI19" s="1">
        <f t="shared" si="16"/>
        <v>5.2600999999999996</v>
      </c>
      <c r="AJ19">
        <v>0.59</v>
      </c>
      <c r="AK19" s="1">
        <f t="shared" si="17"/>
        <v>0.67383899999999985</v>
      </c>
      <c r="AL19">
        <v>3.6</v>
      </c>
      <c r="AM19" s="1">
        <f t="shared" si="18"/>
        <v>4.0993200000000005</v>
      </c>
      <c r="AN19">
        <v>40</v>
      </c>
      <c r="AO19" s="1">
        <f t="shared" si="19"/>
        <v>50.795999999999999</v>
      </c>
      <c r="AP19" s="2"/>
      <c r="AQ19" s="2"/>
      <c r="AS19" s="7"/>
      <c r="AV19" s="2"/>
      <c r="AW19" s="2"/>
      <c r="AZ19" s="7"/>
      <c r="BB19" s="2"/>
      <c r="BC19" s="15"/>
      <c r="BF19" s="2"/>
      <c r="BG19" s="2"/>
      <c r="BH19" s="8"/>
      <c r="BJ19" s="7"/>
      <c r="BL19" s="15"/>
      <c r="BM19" s="7"/>
      <c r="BP19" s="15"/>
    </row>
    <row r="20" spans="1:68" x14ac:dyDescent="0.2">
      <c r="A20" t="s">
        <v>192</v>
      </c>
      <c r="B20">
        <v>2011</v>
      </c>
      <c r="C20" t="s">
        <v>213</v>
      </c>
      <c r="D20" s="34">
        <f t="shared" si="0"/>
        <v>0.24222030000000003</v>
      </c>
      <c r="E20" s="34">
        <f t="shared" si="1"/>
        <v>0.19568101000000002</v>
      </c>
      <c r="F20" s="34">
        <f t="shared" si="2"/>
        <v>4.6539290000000004E-2</v>
      </c>
      <c r="G20" s="28">
        <v>2467</v>
      </c>
      <c r="H20" s="34">
        <f t="shared" si="3"/>
        <v>0.35290435000000003</v>
      </c>
      <c r="I20" s="28">
        <v>135</v>
      </c>
      <c r="J20" s="34">
        <f t="shared" si="4"/>
        <v>1.6484849999999999E-2</v>
      </c>
      <c r="K20" s="34">
        <f t="shared" si="5"/>
        <v>1530</v>
      </c>
      <c r="L20" s="34">
        <v>0.18038700000000002</v>
      </c>
      <c r="N20">
        <v>302</v>
      </c>
      <c r="O20" s="1">
        <f t="shared" si="6"/>
        <v>354.18560000000002</v>
      </c>
      <c r="P20">
        <v>773</v>
      </c>
      <c r="Q20" s="1">
        <f t="shared" si="7"/>
        <v>949.55319999999995</v>
      </c>
      <c r="R20">
        <v>92.9</v>
      </c>
      <c r="S20" s="1">
        <f t="shared" si="8"/>
        <v>112.24178000000001</v>
      </c>
      <c r="T20">
        <v>374</v>
      </c>
      <c r="U20" s="1">
        <f t="shared" si="9"/>
        <v>436.23360000000002</v>
      </c>
      <c r="V20">
        <v>90.2</v>
      </c>
      <c r="W20" s="17">
        <f t="shared" si="10"/>
        <v>104.59592000000001</v>
      </c>
      <c r="X20">
        <v>7.41</v>
      </c>
      <c r="Y20" s="1">
        <f t="shared" si="11"/>
        <v>8.5800389999999993</v>
      </c>
      <c r="Z20">
        <v>67.8</v>
      </c>
      <c r="AA20" s="1">
        <f t="shared" si="12"/>
        <v>78.146280000000004</v>
      </c>
      <c r="AB20">
        <v>10.3</v>
      </c>
      <c r="AC20" s="1">
        <f t="shared" si="13"/>
        <v>12.11486</v>
      </c>
      <c r="AD20">
        <v>52.4</v>
      </c>
      <c r="AE20" s="17">
        <f t="shared" si="14"/>
        <v>60.139479999999992</v>
      </c>
      <c r="AF20">
        <v>8.6</v>
      </c>
      <c r="AG20" s="17">
        <f t="shared" si="15"/>
        <v>9.8512999999999984</v>
      </c>
      <c r="AH20">
        <v>21.7</v>
      </c>
      <c r="AI20" s="1">
        <f t="shared" si="16"/>
        <v>24.813949999999998</v>
      </c>
      <c r="AJ20">
        <v>2.71</v>
      </c>
      <c r="AK20" s="1">
        <f t="shared" si="17"/>
        <v>3.0950909999999996</v>
      </c>
      <c r="AL20">
        <v>14</v>
      </c>
      <c r="AM20" s="1">
        <f t="shared" si="18"/>
        <v>15.941800000000001</v>
      </c>
      <c r="AN20">
        <v>199</v>
      </c>
      <c r="AO20" s="1">
        <f t="shared" si="19"/>
        <v>252.71010000000001</v>
      </c>
      <c r="AP20" s="2"/>
      <c r="AQ20" s="2"/>
      <c r="AS20" s="7"/>
      <c r="AV20" s="2"/>
      <c r="AW20" s="2"/>
      <c r="AZ20" s="7"/>
      <c r="BB20" s="2"/>
      <c r="BC20" s="15"/>
      <c r="BF20" s="2"/>
      <c r="BG20" s="2"/>
      <c r="BH20" s="8"/>
      <c r="BJ20" s="7"/>
      <c r="BL20" s="15"/>
      <c r="BM20" s="7"/>
      <c r="BP20" s="15"/>
    </row>
    <row r="21" spans="1:68" x14ac:dyDescent="0.2">
      <c r="A21" t="s">
        <v>193</v>
      </c>
      <c r="B21">
        <v>2011</v>
      </c>
      <c r="C21" t="s">
        <v>213</v>
      </c>
      <c r="D21" s="34">
        <f t="shared" si="0"/>
        <v>0.1732367709</v>
      </c>
      <c r="E21" s="34">
        <f t="shared" si="1"/>
        <v>9.4288470000000013E-2</v>
      </c>
      <c r="F21" s="34">
        <f t="shared" si="2"/>
        <v>7.8948300900000004E-2</v>
      </c>
      <c r="G21" s="28">
        <v>1789</v>
      </c>
      <c r="H21" s="34">
        <f t="shared" si="3"/>
        <v>0.25591645000000002</v>
      </c>
      <c r="I21" s="28">
        <v>54.5</v>
      </c>
      <c r="J21" s="34">
        <f t="shared" si="4"/>
        <v>6.6549950000000012E-3</v>
      </c>
      <c r="K21" s="34">
        <f t="shared" si="5"/>
        <v>677</v>
      </c>
      <c r="L21" s="34">
        <v>7.9818299999999995E-2</v>
      </c>
      <c r="N21">
        <v>137</v>
      </c>
      <c r="O21" s="1">
        <f t="shared" si="6"/>
        <v>160.67360000000002</v>
      </c>
      <c r="P21">
        <v>345</v>
      </c>
      <c r="Q21" s="1">
        <f t="shared" si="7"/>
        <v>423.798</v>
      </c>
      <c r="R21">
        <v>43.9</v>
      </c>
      <c r="S21" s="1">
        <f t="shared" si="8"/>
        <v>53.039979999999993</v>
      </c>
      <c r="T21">
        <v>195</v>
      </c>
      <c r="U21" s="1">
        <f t="shared" si="9"/>
        <v>227.44800000000001</v>
      </c>
      <c r="V21">
        <v>67.2</v>
      </c>
      <c r="W21" s="17">
        <f t="shared" si="10"/>
        <v>77.925120000000007</v>
      </c>
      <c r="X21">
        <v>6.47</v>
      </c>
      <c r="Y21" s="1">
        <f t="shared" si="11"/>
        <v>7.4916129999999992</v>
      </c>
      <c r="Z21">
        <v>74.7</v>
      </c>
      <c r="AA21" s="1">
        <f t="shared" si="12"/>
        <v>86.099220000000003</v>
      </c>
      <c r="AB21">
        <v>15.1</v>
      </c>
      <c r="AC21" s="1">
        <f t="shared" si="13"/>
        <v>17.760619999999999</v>
      </c>
      <c r="AD21">
        <v>91.7</v>
      </c>
      <c r="AE21" s="17">
        <f t="shared" si="14"/>
        <v>105.24409</v>
      </c>
      <c r="AF21">
        <v>18.600000000000001</v>
      </c>
      <c r="AG21" s="17">
        <f t="shared" si="15"/>
        <v>21.3063</v>
      </c>
      <c r="AH21">
        <v>51.9</v>
      </c>
      <c r="AI21" s="1">
        <f t="shared" si="16"/>
        <v>59.347649999999994</v>
      </c>
      <c r="AJ21">
        <v>6.86</v>
      </c>
      <c r="AK21" s="1">
        <f t="shared" si="17"/>
        <v>7.8348059999999995</v>
      </c>
      <c r="AL21">
        <v>37.299999999999997</v>
      </c>
      <c r="AM21" s="1">
        <f t="shared" si="18"/>
        <v>42.473509999999997</v>
      </c>
      <c r="AN21">
        <v>348</v>
      </c>
      <c r="AO21" s="1">
        <f t="shared" si="19"/>
        <v>441.92520000000002</v>
      </c>
      <c r="AP21" s="2"/>
      <c r="AQ21" s="2"/>
      <c r="AS21" s="7"/>
      <c r="AV21" s="2"/>
      <c r="AW21" s="2"/>
      <c r="AZ21" s="7"/>
      <c r="BB21" s="2"/>
      <c r="BC21" s="15"/>
      <c r="BF21" s="2"/>
      <c r="BG21" s="2"/>
      <c r="BH21" s="8"/>
      <c r="BJ21" s="7"/>
      <c r="BL21" s="15"/>
      <c r="BM21" s="7"/>
      <c r="BP21" s="15"/>
    </row>
    <row r="22" spans="1:68" x14ac:dyDescent="0.2">
      <c r="A22" t="s">
        <v>194</v>
      </c>
      <c r="B22">
        <v>2011</v>
      </c>
      <c r="C22" t="s">
        <v>213</v>
      </c>
      <c r="D22" s="34">
        <f t="shared" si="0"/>
        <v>0.61683979300000003</v>
      </c>
      <c r="E22" s="34">
        <f t="shared" si="1"/>
        <v>0.46824589999999999</v>
      </c>
      <c r="F22" s="34">
        <f t="shared" si="2"/>
        <v>0.14859389299999998</v>
      </c>
      <c r="G22" s="28">
        <v>4285</v>
      </c>
      <c r="H22" s="34">
        <f t="shared" si="3"/>
        <v>0.61296925000000002</v>
      </c>
      <c r="I22" s="28">
        <v>170</v>
      </c>
      <c r="J22" s="34">
        <f t="shared" si="4"/>
        <v>2.0758700000000001E-2</v>
      </c>
      <c r="K22" s="34">
        <f t="shared" si="5"/>
        <v>2000</v>
      </c>
      <c r="L22" s="34">
        <v>0.23580000000000001</v>
      </c>
      <c r="N22">
        <v>719</v>
      </c>
      <c r="O22" s="1">
        <f t="shared" si="6"/>
        <v>843.2432</v>
      </c>
      <c r="P22">
        <v>1880</v>
      </c>
      <c r="Q22" s="1">
        <f t="shared" si="7"/>
        <v>2309.3919999999998</v>
      </c>
      <c r="R22">
        <v>219</v>
      </c>
      <c r="S22" s="1">
        <f t="shared" si="8"/>
        <v>264.5958</v>
      </c>
      <c r="T22">
        <v>868</v>
      </c>
      <c r="U22" s="1">
        <f t="shared" si="9"/>
        <v>1012.4352000000001</v>
      </c>
      <c r="V22">
        <v>218</v>
      </c>
      <c r="W22" s="17">
        <f t="shared" si="10"/>
        <v>252.7928</v>
      </c>
      <c r="X22">
        <v>16.3</v>
      </c>
      <c r="Y22" s="1">
        <f t="shared" si="11"/>
        <v>18.87377</v>
      </c>
      <c r="Z22">
        <v>183</v>
      </c>
      <c r="AA22" s="1">
        <f t="shared" si="12"/>
        <v>210.92580000000001</v>
      </c>
      <c r="AB22">
        <v>31</v>
      </c>
      <c r="AC22" s="1">
        <f t="shared" si="13"/>
        <v>36.462199999999996</v>
      </c>
      <c r="AD22">
        <v>171</v>
      </c>
      <c r="AE22" s="17">
        <f t="shared" si="14"/>
        <v>196.2567</v>
      </c>
      <c r="AF22">
        <v>32.299999999999997</v>
      </c>
      <c r="AG22" s="17">
        <f t="shared" si="15"/>
        <v>36.999649999999995</v>
      </c>
      <c r="AH22">
        <v>89.3</v>
      </c>
      <c r="AI22" s="1">
        <f t="shared" si="16"/>
        <v>102.11454999999999</v>
      </c>
      <c r="AJ22">
        <v>11.8</v>
      </c>
      <c r="AK22" s="1">
        <f t="shared" si="17"/>
        <v>13.47678</v>
      </c>
      <c r="AL22">
        <v>64.400000000000006</v>
      </c>
      <c r="AM22" s="1">
        <f t="shared" si="18"/>
        <v>73.332280000000011</v>
      </c>
      <c r="AN22">
        <v>628</v>
      </c>
      <c r="AO22" s="1">
        <f t="shared" si="19"/>
        <v>797.49720000000002</v>
      </c>
      <c r="AP22" s="2"/>
      <c r="AQ22" s="2"/>
      <c r="AS22" s="7"/>
      <c r="AV22" s="2"/>
      <c r="AW22" s="2"/>
      <c r="AZ22" s="7"/>
      <c r="BB22" s="2"/>
      <c r="BC22" s="15"/>
      <c r="BF22" s="2"/>
      <c r="BG22" s="2"/>
      <c r="BH22" s="8"/>
      <c r="BJ22" s="7"/>
      <c r="BL22" s="15"/>
      <c r="BM22" s="7"/>
      <c r="BP22" s="15"/>
    </row>
    <row r="23" spans="1:68" x14ac:dyDescent="0.2">
      <c r="A23" t="s">
        <v>195</v>
      </c>
      <c r="B23">
        <v>2011</v>
      </c>
      <c r="C23" t="s">
        <v>213</v>
      </c>
      <c r="D23" s="34">
        <f t="shared" si="0"/>
        <v>2.3478812599999999E-2</v>
      </c>
      <c r="E23" s="34">
        <f t="shared" si="1"/>
        <v>1.7838202399999999E-2</v>
      </c>
      <c r="F23" s="34">
        <f t="shared" si="2"/>
        <v>5.6406102000000008E-3</v>
      </c>
      <c r="G23" s="28">
        <v>176</v>
      </c>
      <c r="H23" s="34">
        <f t="shared" si="3"/>
        <v>2.5176800000000003E-2</v>
      </c>
      <c r="I23" s="28">
        <v>8.9</v>
      </c>
      <c r="J23" s="34">
        <f t="shared" si="4"/>
        <v>1.0867790000000002E-3</v>
      </c>
      <c r="K23" s="34">
        <f t="shared" si="5"/>
        <v>83</v>
      </c>
      <c r="L23" s="34">
        <v>9.7856999999999996E-3</v>
      </c>
      <c r="N23">
        <v>26.2</v>
      </c>
      <c r="O23" s="1">
        <f t="shared" si="6"/>
        <v>30.727360000000001</v>
      </c>
      <c r="P23">
        <v>74</v>
      </c>
      <c r="Q23" s="1">
        <f t="shared" si="7"/>
        <v>90.901600000000002</v>
      </c>
      <c r="R23">
        <v>7.92</v>
      </c>
      <c r="S23" s="1">
        <f t="shared" si="8"/>
        <v>9.5689440000000001</v>
      </c>
      <c r="T23">
        <v>32.4</v>
      </c>
      <c r="U23" s="1">
        <f t="shared" si="9"/>
        <v>37.791360000000005</v>
      </c>
      <c r="V23">
        <v>8.1</v>
      </c>
      <c r="W23" s="17">
        <f t="shared" si="10"/>
        <v>9.3927599999999991</v>
      </c>
      <c r="X23">
        <v>1.02</v>
      </c>
      <c r="Y23" s="1">
        <f t="shared" si="11"/>
        <v>1.1810579999999999</v>
      </c>
      <c r="Z23">
        <v>6.7</v>
      </c>
      <c r="AA23" s="1">
        <f t="shared" si="12"/>
        <v>7.7224200000000005</v>
      </c>
      <c r="AB23">
        <v>1.2</v>
      </c>
      <c r="AC23" s="1">
        <f t="shared" si="13"/>
        <v>1.4114399999999998</v>
      </c>
      <c r="AD23">
        <v>6.3</v>
      </c>
      <c r="AE23" s="17">
        <f t="shared" si="14"/>
        <v>7.2305099999999998</v>
      </c>
      <c r="AF23">
        <v>1.2</v>
      </c>
      <c r="AG23" s="17">
        <f t="shared" si="15"/>
        <v>1.3745999999999998</v>
      </c>
      <c r="AH23">
        <v>3.2</v>
      </c>
      <c r="AI23" s="1">
        <f t="shared" si="16"/>
        <v>3.6592000000000002</v>
      </c>
      <c r="AJ23">
        <v>0.44</v>
      </c>
      <c r="AK23" s="1">
        <f t="shared" si="17"/>
        <v>0.50252399999999997</v>
      </c>
      <c r="AL23">
        <v>2.5</v>
      </c>
      <c r="AM23" s="1">
        <f t="shared" si="18"/>
        <v>2.8467500000000001</v>
      </c>
      <c r="AN23">
        <v>24</v>
      </c>
      <c r="AO23" s="1">
        <f t="shared" si="19"/>
        <v>30.477600000000002</v>
      </c>
      <c r="AP23" s="2"/>
      <c r="AQ23" s="2"/>
      <c r="AS23" s="7"/>
      <c r="AV23" s="2"/>
      <c r="AW23" s="2"/>
      <c r="AZ23" s="7"/>
      <c r="BB23" s="2"/>
      <c r="BC23" s="15"/>
      <c r="BF23" s="2"/>
      <c r="BG23" s="2"/>
      <c r="BH23" s="8"/>
      <c r="BJ23" s="7"/>
      <c r="BL23" s="15"/>
      <c r="BM23" s="7"/>
      <c r="BP23" s="15"/>
    </row>
    <row r="24" spans="1:68" x14ac:dyDescent="0.2">
      <c r="A24" t="s">
        <v>196</v>
      </c>
      <c r="B24">
        <v>2011</v>
      </c>
      <c r="C24" t="s">
        <v>213</v>
      </c>
      <c r="D24" s="34">
        <f t="shared" si="0"/>
        <v>6.1749964499999997E-2</v>
      </c>
      <c r="E24" s="34">
        <f t="shared" si="1"/>
        <v>4.1027893999999995E-2</v>
      </c>
      <c r="F24" s="34">
        <f t="shared" si="2"/>
        <v>2.0722070500000002E-2</v>
      </c>
      <c r="G24" s="28">
        <v>1244</v>
      </c>
      <c r="H24" s="34">
        <f t="shared" si="3"/>
        <v>0.17795420000000001</v>
      </c>
      <c r="I24" s="28">
        <v>67.5</v>
      </c>
      <c r="J24" s="34">
        <f t="shared" si="4"/>
        <v>8.2424249999999994E-3</v>
      </c>
      <c r="K24" s="34">
        <f t="shared" si="5"/>
        <v>791</v>
      </c>
      <c r="L24" s="34">
        <v>9.3258900000000006E-2</v>
      </c>
      <c r="N24">
        <v>59.6</v>
      </c>
      <c r="O24" s="1">
        <f t="shared" si="6"/>
        <v>69.898880000000005</v>
      </c>
      <c r="P24">
        <v>174</v>
      </c>
      <c r="Q24" s="1">
        <f t="shared" si="7"/>
        <v>213.74159999999998</v>
      </c>
      <c r="R24">
        <v>19.899999999999999</v>
      </c>
      <c r="S24" s="1">
        <f t="shared" si="8"/>
        <v>24.043179999999996</v>
      </c>
      <c r="T24">
        <v>63.9</v>
      </c>
      <c r="U24" s="1">
        <f t="shared" si="9"/>
        <v>74.532960000000003</v>
      </c>
      <c r="V24">
        <v>24.2</v>
      </c>
      <c r="W24" s="17">
        <f t="shared" si="10"/>
        <v>28.06232</v>
      </c>
      <c r="X24">
        <v>2.37</v>
      </c>
      <c r="Y24" s="1">
        <f t="shared" si="11"/>
        <v>2.7442229999999999</v>
      </c>
      <c r="Z24">
        <v>21.2</v>
      </c>
      <c r="AA24" s="1">
        <f t="shared" si="12"/>
        <v>24.435120000000001</v>
      </c>
      <c r="AB24">
        <v>3.9</v>
      </c>
      <c r="AC24" s="1">
        <f t="shared" si="13"/>
        <v>4.5871799999999991</v>
      </c>
      <c r="AD24">
        <v>22.6</v>
      </c>
      <c r="AE24" s="17">
        <f t="shared" si="14"/>
        <v>25.938020000000002</v>
      </c>
      <c r="AF24">
        <v>4.4000000000000004</v>
      </c>
      <c r="AG24" s="17">
        <f t="shared" si="15"/>
        <v>5.0402000000000005</v>
      </c>
      <c r="AH24">
        <v>12.5</v>
      </c>
      <c r="AI24" s="1">
        <f t="shared" si="16"/>
        <v>14.293749999999999</v>
      </c>
      <c r="AJ24">
        <v>1.72</v>
      </c>
      <c r="AK24" s="1">
        <f t="shared" si="17"/>
        <v>1.9644119999999998</v>
      </c>
      <c r="AL24">
        <v>10</v>
      </c>
      <c r="AM24" s="1">
        <f t="shared" si="18"/>
        <v>11.387</v>
      </c>
      <c r="AN24">
        <v>92</v>
      </c>
      <c r="AO24" s="1">
        <f t="shared" si="19"/>
        <v>116.8308</v>
      </c>
      <c r="AP24" s="2"/>
      <c r="AQ24" s="2"/>
      <c r="AS24" s="7"/>
      <c r="AV24" s="2"/>
      <c r="AW24" s="2"/>
      <c r="AZ24" s="7"/>
      <c r="BB24" s="2"/>
      <c r="BC24" s="15"/>
      <c r="BF24" s="2"/>
      <c r="BG24" s="2"/>
      <c r="BH24" s="8"/>
      <c r="BJ24" s="7"/>
      <c r="BL24" s="15"/>
      <c r="BM24" s="7"/>
      <c r="BP24" s="15"/>
    </row>
    <row r="25" spans="1:68" x14ac:dyDescent="0.2">
      <c r="A25" t="s">
        <v>197</v>
      </c>
      <c r="B25">
        <v>2011</v>
      </c>
      <c r="C25" t="s">
        <v>213</v>
      </c>
      <c r="D25" s="34">
        <f t="shared" si="0"/>
        <v>9.0690279999999998E-3</v>
      </c>
      <c r="E25" s="34">
        <f t="shared" si="1"/>
        <v>3.6550269999999999E-3</v>
      </c>
      <c r="F25" s="34">
        <f t="shared" si="2"/>
        <v>5.4140010000000008E-3</v>
      </c>
      <c r="G25" s="28">
        <v>110</v>
      </c>
      <c r="H25" s="34">
        <f t="shared" si="3"/>
        <v>1.5735500000000003E-2</v>
      </c>
      <c r="I25" s="28">
        <v>7.7</v>
      </c>
      <c r="J25" s="34">
        <f t="shared" si="4"/>
        <v>9.4024700000000007E-4</v>
      </c>
      <c r="K25" s="34">
        <f t="shared" si="5"/>
        <v>30.1</v>
      </c>
      <c r="L25" s="34">
        <v>3.5487900000000005E-3</v>
      </c>
      <c r="N25">
        <v>5.0999999999999996</v>
      </c>
      <c r="O25" s="1">
        <f t="shared" si="6"/>
        <v>5.9812799999999999</v>
      </c>
      <c r="P25">
        <v>13.5</v>
      </c>
      <c r="Q25" s="1">
        <f t="shared" si="7"/>
        <v>16.583399999999997</v>
      </c>
      <c r="R25">
        <v>1.55</v>
      </c>
      <c r="S25" s="1">
        <f t="shared" si="8"/>
        <v>1.8727099999999999</v>
      </c>
      <c r="T25">
        <v>7.8</v>
      </c>
      <c r="U25" s="1">
        <f t="shared" si="9"/>
        <v>9.0979200000000002</v>
      </c>
      <c r="V25">
        <v>2.6</v>
      </c>
      <c r="W25" s="17">
        <f t="shared" si="10"/>
        <v>3.0149599999999999</v>
      </c>
      <c r="X25">
        <v>0.71</v>
      </c>
      <c r="Y25" s="1">
        <f t="shared" si="11"/>
        <v>0.82210899999999987</v>
      </c>
      <c r="Z25">
        <v>3</v>
      </c>
      <c r="AA25" s="1">
        <f t="shared" si="12"/>
        <v>3.4578000000000002</v>
      </c>
      <c r="AB25">
        <v>0.7</v>
      </c>
      <c r="AC25" s="1">
        <f t="shared" si="13"/>
        <v>0.82333999999999985</v>
      </c>
      <c r="AD25">
        <v>4.5</v>
      </c>
      <c r="AE25" s="17">
        <f t="shared" si="14"/>
        <v>5.16465</v>
      </c>
      <c r="AF25">
        <v>1</v>
      </c>
      <c r="AG25" s="17">
        <f t="shared" si="15"/>
        <v>1.1455</v>
      </c>
      <c r="AH25">
        <v>3.5</v>
      </c>
      <c r="AI25" s="1">
        <f t="shared" si="16"/>
        <v>4.0022500000000001</v>
      </c>
      <c r="AJ25">
        <v>0.61</v>
      </c>
      <c r="AK25" s="1">
        <f t="shared" si="17"/>
        <v>0.69668099999999988</v>
      </c>
      <c r="AL25">
        <v>4.4000000000000004</v>
      </c>
      <c r="AM25" s="1">
        <f t="shared" si="18"/>
        <v>5.0102800000000007</v>
      </c>
      <c r="AN25">
        <v>26</v>
      </c>
      <c r="AO25" s="1">
        <f t="shared" si="19"/>
        <v>33.017400000000002</v>
      </c>
      <c r="AP25" s="2"/>
      <c r="AQ25" s="2"/>
      <c r="AS25" s="7"/>
      <c r="AV25" s="2"/>
      <c r="AW25" s="2"/>
      <c r="AZ25" s="7"/>
      <c r="BB25" s="2"/>
      <c r="BC25" s="15"/>
      <c r="BF25" s="2"/>
      <c r="BG25" s="2"/>
      <c r="BH25" s="8"/>
      <c r="BJ25" s="7"/>
      <c r="BL25" s="15"/>
      <c r="BM25" s="7"/>
      <c r="BP25" s="15"/>
    </row>
    <row r="26" spans="1:68" x14ac:dyDescent="0.2">
      <c r="A26" t="s">
        <v>95</v>
      </c>
      <c r="B26">
        <v>2023</v>
      </c>
      <c r="C26" t="s">
        <v>213</v>
      </c>
      <c r="D26" s="34">
        <f t="shared" si="0"/>
        <v>0.7242984563</v>
      </c>
      <c r="E26" s="34">
        <f t="shared" si="1"/>
        <v>0.62973250000000003</v>
      </c>
      <c r="F26" s="34">
        <f t="shared" si="2"/>
        <v>9.4565956300000018E-2</v>
      </c>
      <c r="G26" s="28" t="s">
        <v>198</v>
      </c>
      <c r="H26" s="34"/>
      <c r="I26" s="28">
        <v>471</v>
      </c>
      <c r="J26" s="34">
        <f t="shared" si="4"/>
        <v>5.7513809999999999E-2</v>
      </c>
      <c r="K26" s="34" t="s">
        <v>87</v>
      </c>
      <c r="L26" s="28" t="s">
        <v>198</v>
      </c>
      <c r="N26">
        <v>1135</v>
      </c>
      <c r="O26" s="1">
        <f t="shared" si="6"/>
        <v>1331.1280000000002</v>
      </c>
      <c r="P26">
        <v>2370</v>
      </c>
      <c r="Q26" s="1">
        <f t="shared" si="7"/>
        <v>2911.308</v>
      </c>
      <c r="R26">
        <v>313</v>
      </c>
      <c r="S26" s="1">
        <f t="shared" si="8"/>
        <v>378.16659999999996</v>
      </c>
      <c r="T26">
        <v>1185</v>
      </c>
      <c r="U26" s="1">
        <f t="shared" si="9"/>
        <v>1382.1840000000002</v>
      </c>
      <c r="V26">
        <v>254</v>
      </c>
      <c r="W26" s="17">
        <f t="shared" si="10"/>
        <v>294.53839999999997</v>
      </c>
      <c r="X26">
        <v>18.3</v>
      </c>
      <c r="Y26" s="1">
        <f t="shared" si="11"/>
        <v>21.18957</v>
      </c>
      <c r="Z26">
        <v>163</v>
      </c>
      <c r="AA26" s="1">
        <f t="shared" si="12"/>
        <v>187.87380000000002</v>
      </c>
      <c r="AB26">
        <v>20</v>
      </c>
      <c r="AC26" s="1">
        <f t="shared" si="13"/>
        <v>23.523999999999997</v>
      </c>
      <c r="AD26">
        <v>97.4</v>
      </c>
      <c r="AE26" s="17">
        <f t="shared" si="14"/>
        <v>111.78598</v>
      </c>
      <c r="AF26">
        <v>16.5</v>
      </c>
      <c r="AG26" s="17">
        <f t="shared" si="15"/>
        <v>18.900749999999999</v>
      </c>
      <c r="AH26">
        <v>44.4</v>
      </c>
      <c r="AI26" s="1">
        <f t="shared" si="16"/>
        <v>50.7714</v>
      </c>
      <c r="AJ26">
        <v>5.63</v>
      </c>
      <c r="AK26" s="1">
        <f t="shared" si="17"/>
        <v>6.4300229999999994</v>
      </c>
      <c r="AL26">
        <v>35.200000000000003</v>
      </c>
      <c r="AM26" s="1">
        <f t="shared" si="18"/>
        <v>40.082240000000006</v>
      </c>
      <c r="AN26">
        <v>382</v>
      </c>
      <c r="AO26" s="1">
        <f t="shared" si="19"/>
        <v>485.10180000000003</v>
      </c>
      <c r="AP26" s="2"/>
      <c r="AQ26" s="2"/>
      <c r="AS26" s="7" t="s">
        <v>87</v>
      </c>
      <c r="AT26" t="s">
        <v>198</v>
      </c>
      <c r="AV26" s="2"/>
      <c r="AW26" s="2"/>
      <c r="AZ26" s="7">
        <v>471</v>
      </c>
      <c r="BB26" s="2"/>
      <c r="BC26" s="15"/>
      <c r="BD26" t="s">
        <v>86</v>
      </c>
      <c r="BF26" s="2"/>
      <c r="BG26" s="2"/>
      <c r="BH26" s="8"/>
      <c r="BJ26" s="7" t="s">
        <v>87</v>
      </c>
      <c r="BL26" s="15"/>
      <c r="BM26" s="7">
        <v>6400</v>
      </c>
      <c r="BP26" s="15"/>
    </row>
    <row r="27" spans="1:68" x14ac:dyDescent="0.2">
      <c r="A27" t="s">
        <v>96</v>
      </c>
      <c r="B27">
        <v>2023</v>
      </c>
      <c r="C27" t="s">
        <v>213</v>
      </c>
      <c r="D27" s="34">
        <f t="shared" si="0"/>
        <v>0.15826266510000001</v>
      </c>
      <c r="E27" s="34">
        <f t="shared" si="1"/>
        <v>0.13878759600000001</v>
      </c>
      <c r="F27" s="34">
        <f t="shared" si="2"/>
        <v>1.9475069100000002E-2</v>
      </c>
      <c r="G27" s="28">
        <v>644</v>
      </c>
      <c r="H27" s="34">
        <f t="shared" si="3"/>
        <v>9.2124200000000003E-2</v>
      </c>
      <c r="I27" s="28">
        <v>33.5</v>
      </c>
      <c r="J27" s="34">
        <f t="shared" si="4"/>
        <v>4.0906850000000002E-3</v>
      </c>
      <c r="K27" s="34">
        <f t="shared" si="5"/>
        <v>270.00000000000006</v>
      </c>
      <c r="L27" s="34">
        <v>3.1833000000000007E-2</v>
      </c>
      <c r="N27">
        <v>240</v>
      </c>
      <c r="O27" s="1">
        <f t="shared" si="6"/>
        <v>281.47200000000004</v>
      </c>
      <c r="P27">
        <v>577</v>
      </c>
      <c r="Q27" s="1">
        <f t="shared" si="7"/>
        <v>708.78679999999997</v>
      </c>
      <c r="R27">
        <v>63.2</v>
      </c>
      <c r="S27" s="1">
        <f t="shared" si="8"/>
        <v>76.358239999999995</v>
      </c>
      <c r="T27">
        <v>229</v>
      </c>
      <c r="U27" s="1">
        <f t="shared" si="9"/>
        <v>267.10560000000004</v>
      </c>
      <c r="V27">
        <v>46.7</v>
      </c>
      <c r="W27" s="17">
        <f t="shared" si="10"/>
        <v>54.153320000000001</v>
      </c>
      <c r="X27">
        <v>4.01</v>
      </c>
      <c r="Y27" s="1">
        <f t="shared" si="11"/>
        <v>4.6431789999999991</v>
      </c>
      <c r="Z27">
        <v>31</v>
      </c>
      <c r="AA27" s="1">
        <f t="shared" si="12"/>
        <v>35.730600000000003</v>
      </c>
      <c r="AB27">
        <v>3.93</v>
      </c>
      <c r="AC27" s="1">
        <f t="shared" si="13"/>
        <v>4.6224660000000002</v>
      </c>
      <c r="AD27">
        <v>19.149999999999999</v>
      </c>
      <c r="AE27" s="17">
        <f t="shared" si="14"/>
        <v>21.978454999999997</v>
      </c>
      <c r="AF27">
        <v>3.36</v>
      </c>
      <c r="AG27" s="17">
        <f t="shared" si="15"/>
        <v>3.8488799999999999</v>
      </c>
      <c r="AH27">
        <v>8.2200000000000006</v>
      </c>
      <c r="AI27" s="1">
        <f t="shared" si="16"/>
        <v>9.3995700000000006</v>
      </c>
      <c r="AJ27">
        <v>0.99</v>
      </c>
      <c r="AK27" s="1">
        <f t="shared" si="17"/>
        <v>1.130679</v>
      </c>
      <c r="AL27">
        <v>5.46</v>
      </c>
      <c r="AM27" s="1">
        <f t="shared" si="18"/>
        <v>6.2173020000000001</v>
      </c>
      <c r="AN27">
        <v>84.4</v>
      </c>
      <c r="AO27" s="1">
        <f t="shared" si="19"/>
        <v>107.17956000000001</v>
      </c>
      <c r="AP27" s="2"/>
      <c r="AQ27" s="2"/>
      <c r="AS27" s="7">
        <v>270</v>
      </c>
      <c r="AT27" s="1">
        <f>AS27*1.179/10000</f>
        <v>3.1833000000000007E-2</v>
      </c>
      <c r="AU27">
        <v>253</v>
      </c>
      <c r="AV27" s="2"/>
      <c r="AW27" s="2"/>
      <c r="AZ27" s="7">
        <v>33.5</v>
      </c>
      <c r="BA27">
        <v>0.45</v>
      </c>
      <c r="BB27" s="2"/>
      <c r="BC27" s="15"/>
      <c r="BD27">
        <v>644</v>
      </c>
      <c r="BE27">
        <v>257</v>
      </c>
      <c r="BF27" s="2"/>
      <c r="BG27" s="2"/>
      <c r="BH27" s="8"/>
      <c r="BJ27" s="7">
        <v>567</v>
      </c>
      <c r="BK27">
        <v>560</v>
      </c>
      <c r="BL27" s="15"/>
      <c r="BM27" s="7">
        <v>442</v>
      </c>
      <c r="BN27">
        <v>26.1</v>
      </c>
      <c r="BP27" s="15"/>
    </row>
    <row r="28" spans="1:68" x14ac:dyDescent="0.2">
      <c r="A28" t="s">
        <v>97</v>
      </c>
      <c r="B28">
        <v>2023</v>
      </c>
      <c r="C28" t="s">
        <v>213</v>
      </c>
      <c r="D28" s="34">
        <f t="shared" si="0"/>
        <v>1.0539297920999999</v>
      </c>
      <c r="E28" s="34">
        <f t="shared" si="1"/>
        <v>0.86725573999999994</v>
      </c>
      <c r="F28" s="34">
        <f t="shared" si="2"/>
        <v>0.18667405209999999</v>
      </c>
      <c r="G28" s="28">
        <v>7400</v>
      </c>
      <c r="H28" s="34">
        <f t="shared" si="3"/>
        <v>1.05857</v>
      </c>
      <c r="I28" s="28">
        <v>381</v>
      </c>
      <c r="J28" s="34">
        <f t="shared" si="4"/>
        <v>4.6523910000000002E-2</v>
      </c>
      <c r="K28" s="34">
        <f t="shared" si="5"/>
        <v>3500</v>
      </c>
      <c r="L28" s="34">
        <v>0.41265000000000002</v>
      </c>
      <c r="N28">
        <v>1520</v>
      </c>
      <c r="O28" s="1">
        <f t="shared" si="6"/>
        <v>1782.6560000000002</v>
      </c>
      <c r="P28">
        <v>3250</v>
      </c>
      <c r="Q28" s="1">
        <f t="shared" si="7"/>
        <v>3992.2999999999997</v>
      </c>
      <c r="R28">
        <v>433</v>
      </c>
      <c r="S28" s="1">
        <f t="shared" si="8"/>
        <v>523.15059999999994</v>
      </c>
      <c r="T28">
        <v>1645</v>
      </c>
      <c r="U28" s="1">
        <f t="shared" si="9"/>
        <v>1918.7280000000001</v>
      </c>
      <c r="V28">
        <v>393</v>
      </c>
      <c r="W28" s="17">
        <f t="shared" si="10"/>
        <v>455.72280000000001</v>
      </c>
      <c r="X28">
        <v>29.2</v>
      </c>
      <c r="Y28" s="1">
        <f t="shared" si="11"/>
        <v>33.810679999999998</v>
      </c>
      <c r="Z28">
        <v>297</v>
      </c>
      <c r="AA28" s="1">
        <f t="shared" si="12"/>
        <v>342.32220000000001</v>
      </c>
      <c r="AB28">
        <v>39.1</v>
      </c>
      <c r="AC28" s="1">
        <f t="shared" si="13"/>
        <v>45.989419999999996</v>
      </c>
      <c r="AD28">
        <v>203</v>
      </c>
      <c r="AE28" s="17">
        <f t="shared" si="14"/>
        <v>232.98309999999998</v>
      </c>
      <c r="AF28">
        <v>34</v>
      </c>
      <c r="AG28" s="17">
        <f t="shared" si="15"/>
        <v>38.946999999999996</v>
      </c>
      <c r="AH28">
        <v>84.3</v>
      </c>
      <c r="AI28" s="1">
        <f t="shared" si="16"/>
        <v>96.397049999999993</v>
      </c>
      <c r="AJ28">
        <v>9.81</v>
      </c>
      <c r="AK28" s="1">
        <f t="shared" si="17"/>
        <v>11.204001</v>
      </c>
      <c r="AL28">
        <v>52.1</v>
      </c>
      <c r="AM28" s="1">
        <f t="shared" si="18"/>
        <v>59.326270000000001</v>
      </c>
      <c r="AN28">
        <v>792</v>
      </c>
      <c r="AO28" s="1">
        <f t="shared" si="19"/>
        <v>1005.7608</v>
      </c>
      <c r="AP28" s="2"/>
      <c r="AQ28" s="2"/>
      <c r="AS28" s="7" t="s">
        <v>87</v>
      </c>
      <c r="AT28" s="1" t="s">
        <v>198</v>
      </c>
      <c r="AU28">
        <v>2960</v>
      </c>
      <c r="AV28" s="2"/>
      <c r="AW28" s="2"/>
      <c r="AX28">
        <v>0.35</v>
      </c>
      <c r="AY28">
        <f t="shared" ref="AY28:AY38" si="20">AX28*1.179</f>
        <v>0.41265000000000002</v>
      </c>
      <c r="AZ28" s="7">
        <v>381</v>
      </c>
      <c r="BA28">
        <v>84.6</v>
      </c>
      <c r="BB28" s="2"/>
      <c r="BC28" s="15"/>
      <c r="BD28" t="s">
        <v>86</v>
      </c>
      <c r="BE28" t="s">
        <v>84</v>
      </c>
      <c r="BF28" s="2"/>
      <c r="BG28" s="2"/>
      <c r="BH28" s="8">
        <v>0.74</v>
      </c>
      <c r="BI28">
        <f>BH28*10000</f>
        <v>7400</v>
      </c>
      <c r="BJ28" s="7" t="s">
        <v>87</v>
      </c>
      <c r="BK28">
        <v>2800</v>
      </c>
      <c r="BL28" s="15"/>
      <c r="BM28" s="7">
        <v>1420</v>
      </c>
      <c r="BN28">
        <v>76.400000000000006</v>
      </c>
      <c r="BP28" s="15"/>
    </row>
    <row r="29" spans="1:68" x14ac:dyDescent="0.2">
      <c r="A29" t="s">
        <v>98</v>
      </c>
      <c r="B29">
        <v>2023</v>
      </c>
      <c r="C29" t="s">
        <v>213</v>
      </c>
      <c r="D29" s="34">
        <f t="shared" si="0"/>
        <v>2.7256516309999999</v>
      </c>
      <c r="E29" s="34">
        <f t="shared" si="1"/>
        <v>2.2795511199999998</v>
      </c>
      <c r="F29" s="34">
        <f t="shared" si="2"/>
        <v>0.44610051100000003</v>
      </c>
      <c r="G29" s="28">
        <v>23200</v>
      </c>
      <c r="H29" s="34">
        <f t="shared" si="3"/>
        <v>3.3187600000000006</v>
      </c>
      <c r="I29" s="28">
        <v>1150</v>
      </c>
      <c r="J29" s="34">
        <f t="shared" si="4"/>
        <v>0.14042650000000001</v>
      </c>
      <c r="K29" s="34">
        <f t="shared" si="5"/>
        <v>13300</v>
      </c>
      <c r="L29" s="34">
        <v>1.5680700000000001</v>
      </c>
      <c r="N29">
        <v>4000</v>
      </c>
      <c r="O29" s="1">
        <f t="shared" si="6"/>
        <v>4691.2</v>
      </c>
      <c r="P29">
        <v>8830</v>
      </c>
      <c r="Q29" s="1">
        <f t="shared" si="7"/>
        <v>10846.771999999999</v>
      </c>
      <c r="R29" s="3">
        <v>1000</v>
      </c>
      <c r="S29" s="39">
        <f t="shared" si="8"/>
        <v>1208.2</v>
      </c>
      <c r="T29">
        <v>4220</v>
      </c>
      <c r="U29" s="1">
        <f t="shared" si="9"/>
        <v>4922.2080000000005</v>
      </c>
      <c r="V29">
        <v>972</v>
      </c>
      <c r="W29" s="17">
        <f t="shared" si="10"/>
        <v>1127.1312</v>
      </c>
      <c r="X29">
        <v>67.900000000000006</v>
      </c>
      <c r="Y29" s="1">
        <f t="shared" si="11"/>
        <v>78.621409999999997</v>
      </c>
      <c r="Z29">
        <v>709</v>
      </c>
      <c r="AA29" s="1">
        <f t="shared" si="12"/>
        <v>817.1934</v>
      </c>
      <c r="AB29">
        <v>92.2</v>
      </c>
      <c r="AC29" s="1">
        <f t="shared" si="13"/>
        <v>108.44564</v>
      </c>
      <c r="AD29">
        <v>470</v>
      </c>
      <c r="AE29" s="17">
        <f t="shared" si="14"/>
        <v>539.41899999999998</v>
      </c>
      <c r="AF29">
        <v>79.7</v>
      </c>
      <c r="AG29" s="17">
        <f t="shared" si="15"/>
        <v>91.296350000000004</v>
      </c>
      <c r="AH29">
        <v>205</v>
      </c>
      <c r="AI29" s="1">
        <f t="shared" si="16"/>
        <v>234.41749999999999</v>
      </c>
      <c r="AJ29">
        <v>25.1</v>
      </c>
      <c r="AK29" s="1">
        <f t="shared" si="17"/>
        <v>28.666709999999998</v>
      </c>
      <c r="AL29">
        <v>143</v>
      </c>
      <c r="AM29" s="1">
        <f t="shared" si="18"/>
        <v>162.83410000000001</v>
      </c>
      <c r="AN29">
        <v>1890</v>
      </c>
      <c r="AO29" s="1">
        <f t="shared" si="19"/>
        <v>2400.1109999999999</v>
      </c>
      <c r="AP29" s="2"/>
      <c r="AQ29" s="2"/>
      <c r="AS29" s="7" t="s">
        <v>87</v>
      </c>
      <c r="AT29" s="1" t="s">
        <v>198</v>
      </c>
      <c r="AU29">
        <v>8270</v>
      </c>
      <c r="AV29" s="2"/>
      <c r="AW29" s="2"/>
      <c r="AX29">
        <v>1.33</v>
      </c>
      <c r="AY29">
        <f t="shared" si="20"/>
        <v>1.5680700000000001</v>
      </c>
      <c r="AZ29" s="7">
        <v>1150</v>
      </c>
      <c r="BA29">
        <v>31</v>
      </c>
      <c r="BB29" s="2"/>
      <c r="BC29" s="15"/>
      <c r="BD29" t="s">
        <v>86</v>
      </c>
      <c r="BE29" t="s">
        <v>84</v>
      </c>
      <c r="BF29" s="2"/>
      <c r="BG29" s="2"/>
      <c r="BH29" s="8">
        <v>2.3199999999999998</v>
      </c>
      <c r="BI29">
        <f t="shared" ref="BI29:BI37" si="21">BH29*10000</f>
        <v>23200</v>
      </c>
      <c r="BJ29" s="7" t="s">
        <v>87</v>
      </c>
      <c r="BK29">
        <v>6860</v>
      </c>
      <c r="BL29" s="15"/>
      <c r="BM29" s="7" t="s">
        <v>89</v>
      </c>
      <c r="BN29">
        <v>173.5</v>
      </c>
      <c r="BP29" s="15"/>
    </row>
    <row r="30" spans="1:68" x14ac:dyDescent="0.2">
      <c r="A30" t="s">
        <v>99</v>
      </c>
      <c r="B30">
        <v>2023</v>
      </c>
      <c r="C30" t="s">
        <v>213</v>
      </c>
      <c r="D30" s="34">
        <f t="shared" si="0"/>
        <v>1.8250308600000001E-2</v>
      </c>
      <c r="E30" s="34">
        <f t="shared" si="1"/>
        <v>1.48798002E-2</v>
      </c>
      <c r="F30" s="34">
        <f t="shared" si="2"/>
        <v>3.3705084000000001E-3</v>
      </c>
      <c r="G30" s="28">
        <v>223</v>
      </c>
      <c r="H30" s="34">
        <f t="shared" si="3"/>
        <v>3.1900150000000002E-2</v>
      </c>
      <c r="I30" s="28">
        <v>11.4</v>
      </c>
      <c r="J30" s="34">
        <f t="shared" si="4"/>
        <v>1.392054E-3</v>
      </c>
      <c r="K30" s="34">
        <f t="shared" si="5"/>
        <v>61.400000000000006</v>
      </c>
      <c r="L30" s="34">
        <v>7.2390600000000003E-3</v>
      </c>
      <c r="N30">
        <v>24.6</v>
      </c>
      <c r="O30" s="1">
        <f t="shared" si="6"/>
        <v>28.850880000000004</v>
      </c>
      <c r="P30">
        <v>60.4</v>
      </c>
      <c r="Q30" s="1">
        <f t="shared" si="7"/>
        <v>74.195359999999994</v>
      </c>
      <c r="R30">
        <v>6.75</v>
      </c>
      <c r="S30" s="1">
        <f t="shared" si="8"/>
        <v>8.1553500000000003</v>
      </c>
      <c r="T30">
        <v>25.9</v>
      </c>
      <c r="U30" s="1">
        <f t="shared" si="9"/>
        <v>30.209759999999999</v>
      </c>
      <c r="V30">
        <v>6.37</v>
      </c>
      <c r="W30" s="17">
        <f t="shared" si="10"/>
        <v>7.3866519999999998</v>
      </c>
      <c r="X30">
        <v>0.89</v>
      </c>
      <c r="Y30" s="1">
        <f t="shared" si="11"/>
        <v>1.0305309999999999</v>
      </c>
      <c r="Z30">
        <v>4.62</v>
      </c>
      <c r="AA30" s="1">
        <f t="shared" si="12"/>
        <v>5.3250120000000001</v>
      </c>
      <c r="AB30">
        <v>0.6</v>
      </c>
      <c r="AC30" s="1">
        <f t="shared" si="13"/>
        <v>0.7057199999999999</v>
      </c>
      <c r="AD30">
        <v>3.37</v>
      </c>
      <c r="AE30" s="17">
        <f t="shared" si="14"/>
        <v>3.8677489999999999</v>
      </c>
      <c r="AF30">
        <v>0.57999999999999996</v>
      </c>
      <c r="AG30" s="17">
        <f t="shared" si="15"/>
        <v>0.66438999999999993</v>
      </c>
      <c r="AH30">
        <v>1.68</v>
      </c>
      <c r="AI30" s="1">
        <f t="shared" si="16"/>
        <v>1.9210799999999999</v>
      </c>
      <c r="AJ30">
        <v>0.2</v>
      </c>
      <c r="AK30" s="1">
        <f t="shared" si="17"/>
        <v>0.22841999999999998</v>
      </c>
      <c r="AL30">
        <v>1.36</v>
      </c>
      <c r="AM30" s="1">
        <f t="shared" si="18"/>
        <v>1.5486320000000002</v>
      </c>
      <c r="AN30">
        <v>14.5</v>
      </c>
      <c r="AO30" s="1">
        <f t="shared" si="19"/>
        <v>18.413550000000001</v>
      </c>
      <c r="AP30" s="2"/>
      <c r="AQ30" s="2"/>
      <c r="AS30" s="7">
        <v>61.4</v>
      </c>
      <c r="AT30" s="1">
        <f t="shared" ref="AT30:AT86" si="22">AS30*1.179/10000</f>
        <v>7.2390600000000003E-3</v>
      </c>
      <c r="AU30">
        <v>45.4</v>
      </c>
      <c r="AV30" s="2"/>
      <c r="AW30" s="2"/>
      <c r="AZ30" s="7">
        <v>11.4</v>
      </c>
      <c r="BA30">
        <v>0.02</v>
      </c>
      <c r="BB30" s="2"/>
      <c r="BC30" s="15"/>
      <c r="BD30">
        <v>223</v>
      </c>
      <c r="BE30">
        <v>12.5</v>
      </c>
      <c r="BF30" s="2"/>
      <c r="BG30" s="2"/>
      <c r="BH30" s="8"/>
      <c r="BJ30" s="7">
        <v>77.8</v>
      </c>
      <c r="BK30">
        <v>61.9</v>
      </c>
      <c r="BL30" s="15"/>
      <c r="BM30" s="7">
        <v>66</v>
      </c>
      <c r="BN30">
        <v>2.6</v>
      </c>
      <c r="BP30" s="15"/>
    </row>
    <row r="31" spans="1:68" x14ac:dyDescent="0.2">
      <c r="A31" t="s">
        <v>100</v>
      </c>
      <c r="B31">
        <v>2023</v>
      </c>
      <c r="C31" t="s">
        <v>213</v>
      </c>
      <c r="D31" s="34">
        <f t="shared" si="0"/>
        <v>2.1239945429999998</v>
      </c>
      <c r="E31" s="34">
        <f t="shared" si="1"/>
        <v>0.82278089999999993</v>
      </c>
      <c r="F31" s="34">
        <f t="shared" si="2"/>
        <v>1.3012136429999999</v>
      </c>
      <c r="G31" s="28">
        <v>69100</v>
      </c>
      <c r="H31" s="34">
        <f t="shared" si="3"/>
        <v>9.8847550000000002</v>
      </c>
      <c r="I31" s="28" t="s">
        <v>198</v>
      </c>
      <c r="J31" s="34"/>
      <c r="K31" s="34">
        <f t="shared" si="5"/>
        <v>34600</v>
      </c>
      <c r="L31" s="34">
        <v>4.0793400000000002</v>
      </c>
      <c r="N31">
        <v>1010</v>
      </c>
      <c r="O31" s="1">
        <f t="shared" si="6"/>
        <v>1184.528</v>
      </c>
      <c r="P31">
        <v>2540</v>
      </c>
      <c r="Q31" s="1">
        <f t="shared" si="7"/>
        <v>3120.136</v>
      </c>
      <c r="R31">
        <v>411</v>
      </c>
      <c r="S31" s="1">
        <f t="shared" si="8"/>
        <v>496.5702</v>
      </c>
      <c r="T31">
        <v>2040</v>
      </c>
      <c r="U31" s="1">
        <f t="shared" si="9"/>
        <v>2379.4560000000001</v>
      </c>
      <c r="V31">
        <v>903</v>
      </c>
      <c r="W31" s="17">
        <f t="shared" si="10"/>
        <v>1047.1188</v>
      </c>
      <c r="X31">
        <v>99.2</v>
      </c>
      <c r="Y31" s="1">
        <f t="shared" si="11"/>
        <v>114.86368</v>
      </c>
      <c r="Z31" s="3">
        <v>1000</v>
      </c>
      <c r="AA31" s="39">
        <f t="shared" si="12"/>
        <v>1152.6000000000001</v>
      </c>
      <c r="AB31">
        <v>202</v>
      </c>
      <c r="AC31" s="1">
        <f t="shared" si="13"/>
        <v>237.59239999999997</v>
      </c>
      <c r="AD31" s="3">
        <v>1000</v>
      </c>
      <c r="AE31" s="40">
        <f t="shared" si="14"/>
        <v>1147.7</v>
      </c>
      <c r="AF31">
        <v>267</v>
      </c>
      <c r="AG31" s="17">
        <f t="shared" si="15"/>
        <v>305.8485</v>
      </c>
      <c r="AH31">
        <v>831</v>
      </c>
      <c r="AI31" s="1">
        <f t="shared" si="16"/>
        <v>950.24849999999992</v>
      </c>
      <c r="AJ31">
        <v>111.5</v>
      </c>
      <c r="AK31" s="1">
        <f t="shared" si="17"/>
        <v>127.34414999999998</v>
      </c>
      <c r="AL31">
        <v>656</v>
      </c>
      <c r="AM31" s="1">
        <f t="shared" si="18"/>
        <v>746.98720000000003</v>
      </c>
      <c r="AN31">
        <v>6480</v>
      </c>
      <c r="AO31" s="1">
        <f t="shared" si="19"/>
        <v>8228.9519999999993</v>
      </c>
      <c r="AP31" s="2"/>
      <c r="AQ31" s="2"/>
      <c r="AS31" s="7" t="s">
        <v>87</v>
      </c>
      <c r="AT31" s="1" t="s">
        <v>198</v>
      </c>
      <c r="AU31" t="s">
        <v>89</v>
      </c>
      <c r="AV31" s="2"/>
      <c r="AW31" s="2"/>
      <c r="AX31">
        <v>3.46</v>
      </c>
      <c r="AY31">
        <f t="shared" si="20"/>
        <v>4.0793400000000002</v>
      </c>
      <c r="AZ31" s="7" t="s">
        <v>86</v>
      </c>
      <c r="BA31" t="s">
        <v>84</v>
      </c>
      <c r="BB31" s="2"/>
      <c r="BC31" s="15"/>
      <c r="BD31" t="s">
        <v>86</v>
      </c>
      <c r="BE31" t="s">
        <v>84</v>
      </c>
      <c r="BF31" s="2"/>
      <c r="BG31" s="2"/>
      <c r="BH31" s="8">
        <v>6.91</v>
      </c>
      <c r="BI31">
        <f t="shared" si="21"/>
        <v>69100</v>
      </c>
      <c r="BJ31" s="7" t="s">
        <v>87</v>
      </c>
      <c r="BK31">
        <v>4920</v>
      </c>
      <c r="BL31" s="15"/>
      <c r="BM31" s="7">
        <v>227</v>
      </c>
      <c r="BN31">
        <v>37</v>
      </c>
      <c r="BP31" s="15"/>
    </row>
    <row r="32" spans="1:68" x14ac:dyDescent="0.2">
      <c r="A32" t="s">
        <v>101</v>
      </c>
      <c r="B32">
        <v>2023</v>
      </c>
      <c r="C32" t="s">
        <v>213</v>
      </c>
      <c r="D32" s="34">
        <f t="shared" si="0"/>
        <v>0.82189436900000001</v>
      </c>
      <c r="E32" s="34">
        <f t="shared" si="1"/>
        <v>0.74518868000000005</v>
      </c>
      <c r="F32" s="34">
        <f t="shared" si="2"/>
        <v>7.6705688999999994E-2</v>
      </c>
      <c r="G32" s="28">
        <v>3700</v>
      </c>
      <c r="H32" s="34">
        <f t="shared" si="3"/>
        <v>0.52928500000000001</v>
      </c>
      <c r="I32" s="28">
        <v>196</v>
      </c>
      <c r="J32" s="34">
        <f t="shared" si="4"/>
        <v>2.3933560000000003E-2</v>
      </c>
      <c r="K32" s="34">
        <f t="shared" si="5"/>
        <v>2000</v>
      </c>
      <c r="L32" s="34">
        <v>0.23580000000000001</v>
      </c>
      <c r="N32">
        <v>1365</v>
      </c>
      <c r="O32" s="1">
        <f t="shared" si="6"/>
        <v>1600.8720000000001</v>
      </c>
      <c r="P32">
        <v>2930</v>
      </c>
      <c r="Q32" s="1">
        <f t="shared" si="7"/>
        <v>3599.212</v>
      </c>
      <c r="R32">
        <v>364</v>
      </c>
      <c r="S32" s="1">
        <f t="shared" si="8"/>
        <v>439.78479999999996</v>
      </c>
      <c r="T32">
        <v>1300</v>
      </c>
      <c r="U32" s="1">
        <f t="shared" si="9"/>
        <v>1516.3200000000002</v>
      </c>
      <c r="V32">
        <v>255</v>
      </c>
      <c r="W32" s="17">
        <f t="shared" si="10"/>
        <v>295.69799999999998</v>
      </c>
      <c r="X32">
        <v>14.95</v>
      </c>
      <c r="Y32" s="1">
        <f t="shared" si="11"/>
        <v>17.310604999999999</v>
      </c>
      <c r="Z32">
        <v>148</v>
      </c>
      <c r="AA32" s="1">
        <f t="shared" si="12"/>
        <v>170.5848</v>
      </c>
      <c r="AB32">
        <v>16.399999999999999</v>
      </c>
      <c r="AC32" s="1">
        <f t="shared" si="13"/>
        <v>19.289679999999997</v>
      </c>
      <c r="AD32">
        <v>73</v>
      </c>
      <c r="AE32" s="17">
        <f t="shared" si="14"/>
        <v>83.7821</v>
      </c>
      <c r="AF32">
        <v>11.9</v>
      </c>
      <c r="AG32" s="17">
        <f t="shared" si="15"/>
        <v>13.631449999999999</v>
      </c>
      <c r="AH32">
        <v>31.7</v>
      </c>
      <c r="AI32" s="1">
        <f t="shared" si="16"/>
        <v>36.248950000000001</v>
      </c>
      <c r="AJ32">
        <v>3.85</v>
      </c>
      <c r="AK32" s="1">
        <f t="shared" si="17"/>
        <v>4.3970849999999997</v>
      </c>
      <c r="AL32">
        <v>23.6</v>
      </c>
      <c r="AM32" s="1">
        <f t="shared" si="18"/>
        <v>26.873320000000003</v>
      </c>
      <c r="AN32">
        <v>311</v>
      </c>
      <c r="AO32" s="1">
        <f t="shared" si="19"/>
        <v>394.93889999999999</v>
      </c>
      <c r="AP32" s="2"/>
      <c r="AQ32" s="2"/>
      <c r="AS32" s="7" t="s">
        <v>87</v>
      </c>
      <c r="AT32" s="1" t="s">
        <v>198</v>
      </c>
      <c r="AU32">
        <v>1790</v>
      </c>
      <c r="AV32" s="2"/>
      <c r="AW32" s="2"/>
      <c r="AX32">
        <v>0.2</v>
      </c>
      <c r="AY32">
        <f t="shared" si="20"/>
        <v>0.23580000000000001</v>
      </c>
      <c r="AZ32" s="7">
        <v>196</v>
      </c>
      <c r="BA32">
        <v>33.4</v>
      </c>
      <c r="BB32" s="2"/>
      <c r="BC32" s="15"/>
      <c r="BD32" t="s">
        <v>86</v>
      </c>
      <c r="BE32" t="s">
        <v>84</v>
      </c>
      <c r="BF32" s="2"/>
      <c r="BG32" s="2"/>
      <c r="BH32" s="8">
        <v>0.37</v>
      </c>
      <c r="BI32">
        <f t="shared" si="21"/>
        <v>3700</v>
      </c>
      <c r="BJ32" s="7" t="s">
        <v>87</v>
      </c>
      <c r="BK32">
        <v>2230</v>
      </c>
      <c r="BL32" s="15"/>
      <c r="BM32" s="7">
        <v>3050</v>
      </c>
      <c r="BN32">
        <v>56.5</v>
      </c>
      <c r="BP32" s="15"/>
    </row>
    <row r="33" spans="1:68" x14ac:dyDescent="0.2">
      <c r="A33" t="s">
        <v>83</v>
      </c>
      <c r="B33">
        <v>2023</v>
      </c>
      <c r="C33" t="s">
        <v>213</v>
      </c>
      <c r="D33" s="34">
        <f t="shared" si="0"/>
        <v>4.3961195999999998E-3</v>
      </c>
      <c r="E33" s="34">
        <f t="shared" si="1"/>
        <v>1.3883951999999998E-3</v>
      </c>
      <c r="F33" s="34">
        <f t="shared" si="2"/>
        <v>3.0077244E-3</v>
      </c>
      <c r="G33" s="28">
        <v>80.900000000000006</v>
      </c>
      <c r="H33" s="34">
        <f t="shared" si="3"/>
        <v>1.1572745000000002E-2</v>
      </c>
      <c r="I33" s="28">
        <v>3.4</v>
      </c>
      <c r="J33" s="34">
        <f t="shared" si="4"/>
        <v>4.1517400000000003E-4</v>
      </c>
      <c r="K33" s="34">
        <f t="shared" si="5"/>
        <v>5.97</v>
      </c>
      <c r="L33" s="37">
        <v>7.0386299999999999E-4</v>
      </c>
      <c r="N33">
        <v>1.6</v>
      </c>
      <c r="O33" s="1">
        <f t="shared" si="6"/>
        <v>1.8764800000000001</v>
      </c>
      <c r="P33">
        <v>4.5</v>
      </c>
      <c r="Q33" s="1">
        <f t="shared" si="7"/>
        <v>5.5278</v>
      </c>
      <c r="R33">
        <v>0.68</v>
      </c>
      <c r="S33" s="1">
        <f t="shared" si="8"/>
        <v>0.82157599999999997</v>
      </c>
      <c r="T33">
        <v>3.3</v>
      </c>
      <c r="U33" s="1">
        <f t="shared" si="9"/>
        <v>3.8491200000000001</v>
      </c>
      <c r="V33">
        <v>1.56</v>
      </c>
      <c r="W33" s="17">
        <f t="shared" si="10"/>
        <v>1.8089759999999999</v>
      </c>
      <c r="X33">
        <v>0.42</v>
      </c>
      <c r="Y33" s="1">
        <f t="shared" si="11"/>
        <v>0.48631799999999997</v>
      </c>
      <c r="Z33">
        <v>1.99</v>
      </c>
      <c r="AA33" s="1">
        <f t="shared" si="12"/>
        <v>2.2936740000000002</v>
      </c>
      <c r="AB33">
        <v>0.39</v>
      </c>
      <c r="AC33" s="1">
        <f t="shared" si="13"/>
        <v>0.45871799999999996</v>
      </c>
      <c r="AD33">
        <v>2.7</v>
      </c>
      <c r="AE33" s="17">
        <f t="shared" si="14"/>
        <v>3.0987900000000002</v>
      </c>
      <c r="AF33">
        <v>0.56000000000000005</v>
      </c>
      <c r="AG33" s="17">
        <f t="shared" si="15"/>
        <v>0.64148000000000005</v>
      </c>
      <c r="AH33">
        <v>1.7</v>
      </c>
      <c r="AI33" s="1">
        <f t="shared" si="16"/>
        <v>1.9439499999999998</v>
      </c>
      <c r="AJ33">
        <v>0.28000000000000003</v>
      </c>
      <c r="AK33" s="1">
        <f t="shared" si="17"/>
        <v>0.31978800000000002</v>
      </c>
      <c r="AL33">
        <v>1.68</v>
      </c>
      <c r="AM33" s="1">
        <f t="shared" si="18"/>
        <v>1.913016</v>
      </c>
      <c r="AN33">
        <v>14.9</v>
      </c>
      <c r="AO33" s="1">
        <f t="shared" si="19"/>
        <v>18.921510000000001</v>
      </c>
      <c r="AP33" s="2"/>
      <c r="AQ33" s="2"/>
      <c r="AS33" s="7">
        <v>5.97</v>
      </c>
      <c r="AT33" s="1">
        <f t="shared" si="22"/>
        <v>7.0386299999999999E-4</v>
      </c>
      <c r="AU33">
        <v>5440</v>
      </c>
      <c r="AV33" s="2"/>
      <c r="AW33" s="2"/>
      <c r="AZ33" s="7">
        <v>3.4</v>
      </c>
      <c r="BA33">
        <v>167</v>
      </c>
      <c r="BB33" s="2"/>
      <c r="BC33" s="15"/>
      <c r="BD33">
        <v>80.900000000000006</v>
      </c>
      <c r="BE33" t="s">
        <v>84</v>
      </c>
      <c r="BF33" s="2"/>
      <c r="BG33" s="2"/>
      <c r="BH33" s="8"/>
      <c r="BJ33" s="7">
        <v>12.25</v>
      </c>
      <c r="BK33">
        <v>3200</v>
      </c>
      <c r="BL33" s="15"/>
      <c r="BM33" s="7">
        <v>30</v>
      </c>
      <c r="BN33">
        <v>392</v>
      </c>
      <c r="BP33" s="15"/>
    </row>
    <row r="34" spans="1:68" x14ac:dyDescent="0.2">
      <c r="A34" t="s">
        <v>85</v>
      </c>
      <c r="B34">
        <v>2023</v>
      </c>
      <c r="C34" t="s">
        <v>213</v>
      </c>
      <c r="D34" s="34">
        <f t="shared" si="0"/>
        <v>2.1726442244999999</v>
      </c>
      <c r="E34" s="34">
        <f t="shared" si="1"/>
        <v>1.8711783200000001</v>
      </c>
      <c r="F34" s="34">
        <f t="shared" si="2"/>
        <v>0.30146590450000005</v>
      </c>
      <c r="G34" s="28">
        <v>14000</v>
      </c>
      <c r="H34" s="34">
        <f t="shared" si="3"/>
        <v>2.0026999999999999</v>
      </c>
      <c r="I34" s="28">
        <v>649</v>
      </c>
      <c r="J34" s="34">
        <f t="shared" si="4"/>
        <v>7.9249390000000003E-2</v>
      </c>
      <c r="K34" s="34">
        <f t="shared" si="5"/>
        <v>8400</v>
      </c>
      <c r="L34" s="34">
        <v>0.99036000000000002</v>
      </c>
      <c r="N34">
        <v>3240</v>
      </c>
      <c r="O34" s="1">
        <f t="shared" si="6"/>
        <v>3799.8720000000003</v>
      </c>
      <c r="P34">
        <v>7450</v>
      </c>
      <c r="Q34" s="1">
        <f t="shared" si="7"/>
        <v>9151.58</v>
      </c>
      <c r="R34">
        <v>912</v>
      </c>
      <c r="S34" s="1">
        <f t="shared" si="8"/>
        <v>1101.8784000000001</v>
      </c>
      <c r="T34">
        <v>3290</v>
      </c>
      <c r="U34" s="1">
        <f t="shared" si="9"/>
        <v>3837.4560000000001</v>
      </c>
      <c r="V34">
        <v>708</v>
      </c>
      <c r="W34" s="17">
        <f t="shared" si="10"/>
        <v>820.99680000000001</v>
      </c>
      <c r="X34">
        <v>46.6</v>
      </c>
      <c r="Y34" s="1">
        <f t="shared" si="11"/>
        <v>53.95814</v>
      </c>
      <c r="Z34">
        <v>456</v>
      </c>
      <c r="AA34" s="1">
        <f t="shared" si="12"/>
        <v>525.5856</v>
      </c>
      <c r="AB34">
        <v>59.2</v>
      </c>
      <c r="AC34" s="1">
        <f t="shared" si="13"/>
        <v>69.631039999999999</v>
      </c>
      <c r="AD34">
        <v>313</v>
      </c>
      <c r="AE34" s="17">
        <f t="shared" si="14"/>
        <v>359.23009999999999</v>
      </c>
      <c r="AF34">
        <v>56.6</v>
      </c>
      <c r="AG34" s="17">
        <f t="shared" si="15"/>
        <v>64.835300000000004</v>
      </c>
      <c r="AH34">
        <v>143.5</v>
      </c>
      <c r="AI34" s="1">
        <f t="shared" si="16"/>
        <v>164.09225000000001</v>
      </c>
      <c r="AJ34">
        <v>18.649999999999999</v>
      </c>
      <c r="AK34" s="1">
        <f t="shared" si="17"/>
        <v>21.300164999999996</v>
      </c>
      <c r="AL34">
        <v>103.5</v>
      </c>
      <c r="AM34" s="1">
        <f t="shared" si="18"/>
        <v>117.85545</v>
      </c>
      <c r="AN34">
        <v>1290</v>
      </c>
      <c r="AO34" s="1">
        <f t="shared" si="19"/>
        <v>1638.171</v>
      </c>
      <c r="AP34" s="2"/>
      <c r="AQ34" s="2"/>
      <c r="AS34" s="7" t="s">
        <v>87</v>
      </c>
      <c r="AT34" s="1" t="s">
        <v>198</v>
      </c>
      <c r="AV34" s="2"/>
      <c r="AW34" s="2"/>
      <c r="AX34">
        <v>0.84</v>
      </c>
      <c r="AY34">
        <f t="shared" si="20"/>
        <v>0.99036000000000002</v>
      </c>
      <c r="AZ34" s="7">
        <v>649</v>
      </c>
      <c r="BB34" s="2"/>
      <c r="BC34" s="15"/>
      <c r="BD34" t="s">
        <v>86</v>
      </c>
      <c r="BF34" s="2"/>
      <c r="BG34" s="2"/>
      <c r="BH34" s="8">
        <v>1.4</v>
      </c>
      <c r="BI34">
        <f t="shared" si="21"/>
        <v>14000</v>
      </c>
      <c r="BJ34" s="7" t="s">
        <v>87</v>
      </c>
      <c r="BL34" s="15"/>
      <c r="BM34" s="7">
        <v>6110</v>
      </c>
      <c r="BP34" s="15"/>
    </row>
    <row r="35" spans="1:68" x14ac:dyDescent="0.2">
      <c r="A35" t="s">
        <v>88</v>
      </c>
      <c r="B35">
        <v>2023</v>
      </c>
      <c r="C35" t="s">
        <v>213</v>
      </c>
      <c r="D35" s="34">
        <f t="shared" si="0"/>
        <v>1.3854902010000001</v>
      </c>
      <c r="E35" s="34">
        <f t="shared" si="1"/>
        <v>1.0802515400000001</v>
      </c>
      <c r="F35" s="34">
        <f t="shared" si="2"/>
        <v>0.30523866099999997</v>
      </c>
      <c r="G35" s="28">
        <v>15600</v>
      </c>
      <c r="H35" s="34">
        <f t="shared" si="3"/>
        <v>2.2315800000000001</v>
      </c>
      <c r="I35" s="28">
        <v>709</v>
      </c>
      <c r="J35" s="34">
        <f t="shared" si="4"/>
        <v>8.6575990000000005E-2</v>
      </c>
      <c r="K35" s="34">
        <f t="shared" si="5"/>
        <v>9600</v>
      </c>
      <c r="L35" s="34">
        <v>1.13184</v>
      </c>
      <c r="N35">
        <v>1780</v>
      </c>
      <c r="O35" s="1">
        <f t="shared" si="6"/>
        <v>2087.5840000000003</v>
      </c>
      <c r="P35">
        <v>4180</v>
      </c>
      <c r="Q35" s="1">
        <f t="shared" si="7"/>
        <v>5134.7119999999995</v>
      </c>
      <c r="R35">
        <v>541</v>
      </c>
      <c r="S35" s="1">
        <f t="shared" si="8"/>
        <v>653.63619999999992</v>
      </c>
      <c r="T35">
        <v>2010</v>
      </c>
      <c r="U35" s="1">
        <f t="shared" si="9"/>
        <v>2344.4640000000004</v>
      </c>
      <c r="V35">
        <v>502</v>
      </c>
      <c r="W35" s="17">
        <f t="shared" si="10"/>
        <v>582.11919999999998</v>
      </c>
      <c r="X35">
        <v>36.6</v>
      </c>
      <c r="Y35" s="1">
        <f t="shared" si="11"/>
        <v>42.37914</v>
      </c>
      <c r="Z35">
        <v>381</v>
      </c>
      <c r="AA35" s="1">
        <f t="shared" si="12"/>
        <v>439.14060000000001</v>
      </c>
      <c r="AB35">
        <v>56.1</v>
      </c>
      <c r="AC35" s="1">
        <f t="shared" si="13"/>
        <v>65.984819999999999</v>
      </c>
      <c r="AD35">
        <v>323</v>
      </c>
      <c r="AE35" s="17">
        <f t="shared" si="14"/>
        <v>370.70709999999997</v>
      </c>
      <c r="AF35">
        <v>61.7</v>
      </c>
      <c r="AG35" s="17">
        <f t="shared" si="15"/>
        <v>70.677350000000004</v>
      </c>
      <c r="AH35">
        <v>164</v>
      </c>
      <c r="AI35" s="1">
        <f t="shared" si="16"/>
        <v>187.53399999999999</v>
      </c>
      <c r="AJ35">
        <v>22.5</v>
      </c>
      <c r="AK35" s="1">
        <f t="shared" si="17"/>
        <v>25.697249999999997</v>
      </c>
      <c r="AL35">
        <v>130.5</v>
      </c>
      <c r="AM35" s="1">
        <f t="shared" si="18"/>
        <v>148.60034999999999</v>
      </c>
      <c r="AN35">
        <v>1340</v>
      </c>
      <c r="AO35" s="1">
        <f t="shared" si="19"/>
        <v>1701.6659999999999</v>
      </c>
      <c r="AP35" s="2"/>
      <c r="AQ35" s="2"/>
      <c r="AS35" s="7" t="s">
        <v>87</v>
      </c>
      <c r="AT35" s="1" t="s">
        <v>198</v>
      </c>
      <c r="AV35" s="2"/>
      <c r="AW35" s="2"/>
      <c r="AX35">
        <v>0.96</v>
      </c>
      <c r="AY35">
        <f t="shared" si="20"/>
        <v>1.13184</v>
      </c>
      <c r="AZ35" s="7">
        <v>709</v>
      </c>
      <c r="BB35" s="2"/>
      <c r="BC35" s="15"/>
      <c r="BD35" t="s">
        <v>86</v>
      </c>
      <c r="BF35" s="2"/>
      <c r="BG35" s="2"/>
      <c r="BH35" s="8">
        <v>1.56</v>
      </c>
      <c r="BI35">
        <f t="shared" si="21"/>
        <v>15600</v>
      </c>
      <c r="BJ35" s="7" t="s">
        <v>87</v>
      </c>
      <c r="BL35" s="15"/>
      <c r="BM35" s="7" t="s">
        <v>89</v>
      </c>
      <c r="BO35">
        <v>1.18</v>
      </c>
      <c r="BP35" s="15"/>
    </row>
    <row r="36" spans="1:68" x14ac:dyDescent="0.2">
      <c r="A36" t="s">
        <v>90</v>
      </c>
      <c r="B36">
        <v>2023</v>
      </c>
      <c r="C36" t="s">
        <v>213</v>
      </c>
      <c r="D36" s="34">
        <f t="shared" si="0"/>
        <v>4.06813824E-2</v>
      </c>
      <c r="E36" s="34">
        <f t="shared" si="1"/>
        <v>1.28630706E-2</v>
      </c>
      <c r="F36" s="34">
        <f t="shared" si="2"/>
        <v>2.7818311799999999E-2</v>
      </c>
      <c r="G36" s="28">
        <v>1055</v>
      </c>
      <c r="H36" s="34">
        <f t="shared" si="3"/>
        <v>0.15091774999999999</v>
      </c>
      <c r="I36" s="28">
        <v>35.6</v>
      </c>
      <c r="J36" s="34">
        <f t="shared" si="4"/>
        <v>4.3471160000000007E-3</v>
      </c>
      <c r="K36" s="34">
        <f t="shared" si="5"/>
        <v>361.99999999999994</v>
      </c>
      <c r="L36" s="34">
        <v>4.2679799999999997E-2</v>
      </c>
      <c r="N36">
        <v>12.3</v>
      </c>
      <c r="O36" s="1">
        <f t="shared" si="6"/>
        <v>14.425440000000002</v>
      </c>
      <c r="P36">
        <v>38.6</v>
      </c>
      <c r="Q36" s="1">
        <f t="shared" si="7"/>
        <v>47.416240000000002</v>
      </c>
      <c r="R36">
        <v>6.53</v>
      </c>
      <c r="S36" s="1">
        <f t="shared" si="8"/>
        <v>7.8895460000000002</v>
      </c>
      <c r="T36">
        <v>32.9</v>
      </c>
      <c r="U36" s="1">
        <f t="shared" si="9"/>
        <v>38.374560000000002</v>
      </c>
      <c r="V36">
        <v>17.7</v>
      </c>
      <c r="W36" s="17">
        <f t="shared" si="10"/>
        <v>20.524919999999998</v>
      </c>
      <c r="X36">
        <v>1.93</v>
      </c>
      <c r="Y36" s="1">
        <f t="shared" si="11"/>
        <v>2.2347469999999996</v>
      </c>
      <c r="Z36">
        <v>20.399999999999999</v>
      </c>
      <c r="AA36" s="1">
        <f t="shared" si="12"/>
        <v>23.51304</v>
      </c>
      <c r="AB36">
        <v>4.1100000000000003</v>
      </c>
      <c r="AC36" s="1">
        <f t="shared" si="13"/>
        <v>4.8341820000000002</v>
      </c>
      <c r="AD36">
        <v>27.7</v>
      </c>
      <c r="AE36" s="17">
        <f t="shared" si="14"/>
        <v>31.791289999999996</v>
      </c>
      <c r="AF36">
        <v>6.07</v>
      </c>
      <c r="AG36" s="17">
        <f t="shared" si="15"/>
        <v>6.9531850000000004</v>
      </c>
      <c r="AH36">
        <v>17.8</v>
      </c>
      <c r="AI36" s="1">
        <f t="shared" si="16"/>
        <v>20.354299999999999</v>
      </c>
      <c r="AJ36">
        <v>2.69</v>
      </c>
      <c r="AK36" s="1">
        <f t="shared" si="17"/>
        <v>3.0722489999999998</v>
      </c>
      <c r="AL36">
        <v>16.75</v>
      </c>
      <c r="AM36" s="1">
        <f t="shared" si="18"/>
        <v>19.073225000000001</v>
      </c>
      <c r="AN36">
        <v>131</v>
      </c>
      <c r="AO36" s="1">
        <f t="shared" si="19"/>
        <v>166.3569</v>
      </c>
      <c r="AP36" s="2"/>
      <c r="AQ36" s="2"/>
      <c r="AS36" s="7">
        <v>362</v>
      </c>
      <c r="AT36" s="1">
        <f t="shared" si="22"/>
        <v>4.2679799999999997E-2</v>
      </c>
      <c r="AV36" s="2"/>
      <c r="AW36" s="2"/>
      <c r="AZ36" s="7">
        <v>35.6</v>
      </c>
      <c r="BB36" s="2"/>
      <c r="BC36" s="15"/>
      <c r="BD36">
        <v>1055</v>
      </c>
      <c r="BF36" s="2"/>
      <c r="BG36" s="2"/>
      <c r="BH36" s="8"/>
      <c r="BJ36" s="7">
        <v>174</v>
      </c>
      <c r="BL36" s="15"/>
      <c r="BM36" s="7">
        <v>917</v>
      </c>
      <c r="BP36" s="15"/>
    </row>
    <row r="37" spans="1:68" x14ac:dyDescent="0.2">
      <c r="A37" t="s">
        <v>91</v>
      </c>
      <c r="B37">
        <v>2023</v>
      </c>
      <c r="C37" t="s">
        <v>213</v>
      </c>
      <c r="D37" s="34">
        <f t="shared" si="0"/>
        <v>0.63439203700000002</v>
      </c>
      <c r="E37" s="34">
        <f t="shared" si="1"/>
        <v>0.197994638</v>
      </c>
      <c r="F37" s="34">
        <f t="shared" si="2"/>
        <v>0.43639739900000002</v>
      </c>
      <c r="G37" s="28">
        <v>10000</v>
      </c>
      <c r="H37" s="34">
        <f t="shared" si="3"/>
        <v>1.4305000000000001</v>
      </c>
      <c r="I37" s="28">
        <v>216</v>
      </c>
      <c r="J37" s="34">
        <f t="shared" si="4"/>
        <v>2.6375760000000002E-2</v>
      </c>
      <c r="K37" s="34">
        <f t="shared" si="5"/>
        <v>2900</v>
      </c>
      <c r="L37" s="34">
        <v>0.34190999999999999</v>
      </c>
      <c r="N37">
        <v>197</v>
      </c>
      <c r="O37" s="1">
        <f t="shared" si="6"/>
        <v>231.04160000000002</v>
      </c>
      <c r="P37">
        <v>582</v>
      </c>
      <c r="Q37" s="1">
        <f t="shared" si="7"/>
        <v>714.92879999999991</v>
      </c>
      <c r="R37">
        <v>91.9</v>
      </c>
      <c r="S37" s="1">
        <f t="shared" si="8"/>
        <v>111.03358</v>
      </c>
      <c r="T37">
        <v>497</v>
      </c>
      <c r="U37" s="1">
        <f t="shared" si="9"/>
        <v>579.70080000000007</v>
      </c>
      <c r="V37">
        <v>296</v>
      </c>
      <c r="W37" s="17">
        <f t="shared" si="10"/>
        <v>343.24160000000001</v>
      </c>
      <c r="X37">
        <v>27.6</v>
      </c>
      <c r="Y37" s="1">
        <f t="shared" si="11"/>
        <v>31.95804</v>
      </c>
      <c r="Z37">
        <v>390</v>
      </c>
      <c r="AA37" s="1">
        <f t="shared" si="12"/>
        <v>449.51400000000001</v>
      </c>
      <c r="AB37">
        <v>76.900000000000006</v>
      </c>
      <c r="AC37" s="1">
        <f t="shared" si="13"/>
        <v>90.449780000000004</v>
      </c>
      <c r="AD37">
        <v>519</v>
      </c>
      <c r="AE37" s="17">
        <f t="shared" si="14"/>
        <v>595.65629999999999</v>
      </c>
      <c r="AF37">
        <v>107</v>
      </c>
      <c r="AG37" s="17">
        <f t="shared" si="15"/>
        <v>122.5685</v>
      </c>
      <c r="AH37">
        <v>291</v>
      </c>
      <c r="AI37" s="1">
        <f t="shared" si="16"/>
        <v>332.75849999999997</v>
      </c>
      <c r="AJ37">
        <v>39.700000000000003</v>
      </c>
      <c r="AK37" s="1">
        <f t="shared" si="17"/>
        <v>45.341369999999998</v>
      </c>
      <c r="AL37">
        <v>215</v>
      </c>
      <c r="AM37" s="1">
        <f t="shared" si="18"/>
        <v>244.82050000000001</v>
      </c>
      <c r="AN37">
        <v>1930</v>
      </c>
      <c r="AO37" s="1">
        <f t="shared" si="19"/>
        <v>2450.9070000000002</v>
      </c>
      <c r="AP37" s="2"/>
      <c r="AQ37" s="2"/>
      <c r="AS37" s="7" t="s">
        <v>87</v>
      </c>
      <c r="AT37" s="1" t="s">
        <v>198</v>
      </c>
      <c r="AV37" s="2"/>
      <c r="AW37" s="2"/>
      <c r="AX37">
        <v>0.28999999999999998</v>
      </c>
      <c r="AY37">
        <f t="shared" si="20"/>
        <v>0.34190999999999999</v>
      </c>
      <c r="AZ37" s="7">
        <v>216</v>
      </c>
      <c r="BB37" s="2"/>
      <c r="BC37" s="15"/>
      <c r="BD37" t="s">
        <v>86</v>
      </c>
      <c r="BF37" s="2"/>
      <c r="BG37" s="2"/>
      <c r="BH37" s="8">
        <v>1</v>
      </c>
      <c r="BI37">
        <f t="shared" si="21"/>
        <v>10000</v>
      </c>
      <c r="BJ37" s="7" t="s">
        <v>87</v>
      </c>
      <c r="BL37" s="15"/>
      <c r="BM37" s="7">
        <v>4500</v>
      </c>
      <c r="BP37" s="15"/>
    </row>
    <row r="38" spans="1:68" x14ac:dyDescent="0.2">
      <c r="A38" t="s">
        <v>92</v>
      </c>
      <c r="B38">
        <v>2023</v>
      </c>
      <c r="C38" t="s">
        <v>213</v>
      </c>
      <c r="D38" s="34">
        <f t="shared" si="0"/>
        <v>0.19681299770000002</v>
      </c>
      <c r="E38" s="34">
        <f t="shared" si="1"/>
        <v>0.17930559000000001</v>
      </c>
      <c r="F38" s="34">
        <f t="shared" si="2"/>
        <v>1.7507407699999998E-2</v>
      </c>
      <c r="G38" s="28">
        <v>1665</v>
      </c>
      <c r="H38" s="34">
        <f t="shared" si="3"/>
        <v>0.23817825000000004</v>
      </c>
      <c r="I38" s="28">
        <v>86.3</v>
      </c>
      <c r="J38" s="34">
        <f t="shared" si="4"/>
        <v>1.0538093E-2</v>
      </c>
      <c r="K38" s="34">
        <f t="shared" si="5"/>
        <v>1000</v>
      </c>
      <c r="L38" s="34">
        <v>0.1179</v>
      </c>
      <c r="N38">
        <v>323</v>
      </c>
      <c r="O38" s="1">
        <f t="shared" si="6"/>
        <v>378.81440000000003</v>
      </c>
      <c r="P38">
        <v>737</v>
      </c>
      <c r="Q38" s="1">
        <f t="shared" si="7"/>
        <v>905.33079999999995</v>
      </c>
      <c r="R38">
        <v>82.3</v>
      </c>
      <c r="S38" s="1">
        <f t="shared" si="8"/>
        <v>99.434859999999986</v>
      </c>
      <c r="T38">
        <v>293</v>
      </c>
      <c r="U38" s="1">
        <f t="shared" si="9"/>
        <v>341.7552</v>
      </c>
      <c r="V38">
        <v>58.4</v>
      </c>
      <c r="W38" s="17">
        <f t="shared" si="10"/>
        <v>67.720640000000003</v>
      </c>
      <c r="X38">
        <v>4.01</v>
      </c>
      <c r="Y38" s="1">
        <f t="shared" si="11"/>
        <v>4.6431789999999991</v>
      </c>
      <c r="Z38">
        <v>31.8</v>
      </c>
      <c r="AA38" s="1">
        <f t="shared" si="12"/>
        <v>36.652680000000004</v>
      </c>
      <c r="AB38">
        <v>3.75</v>
      </c>
      <c r="AC38" s="1">
        <f t="shared" si="13"/>
        <v>4.4107499999999993</v>
      </c>
      <c r="AD38">
        <v>18.149999999999999</v>
      </c>
      <c r="AE38" s="17">
        <f t="shared" si="14"/>
        <v>20.830754999999996</v>
      </c>
      <c r="AF38">
        <v>2.92</v>
      </c>
      <c r="AG38" s="17">
        <f t="shared" si="15"/>
        <v>3.3448599999999997</v>
      </c>
      <c r="AH38">
        <v>6.78</v>
      </c>
      <c r="AI38" s="1">
        <f t="shared" si="16"/>
        <v>7.7529300000000001</v>
      </c>
      <c r="AJ38">
        <v>0.94</v>
      </c>
      <c r="AK38" s="1">
        <f t="shared" si="17"/>
        <v>1.0735739999999998</v>
      </c>
      <c r="AL38">
        <v>5.67</v>
      </c>
      <c r="AM38" s="1">
        <f t="shared" si="18"/>
        <v>6.456429</v>
      </c>
      <c r="AN38">
        <v>70.8</v>
      </c>
      <c r="AO38" s="1">
        <f t="shared" si="19"/>
        <v>89.908919999999995</v>
      </c>
      <c r="AP38" s="2"/>
      <c r="AQ38" s="2"/>
      <c r="AS38" s="7" t="s">
        <v>87</v>
      </c>
      <c r="AT38" s="1" t="s">
        <v>198</v>
      </c>
      <c r="AV38" s="2"/>
      <c r="AW38" s="2"/>
      <c r="AX38">
        <v>0.1</v>
      </c>
      <c r="AY38">
        <f t="shared" si="20"/>
        <v>0.1179</v>
      </c>
      <c r="AZ38" s="7">
        <v>86.3</v>
      </c>
      <c r="BB38" s="2"/>
      <c r="BC38" s="15"/>
      <c r="BD38">
        <v>1665</v>
      </c>
      <c r="BF38" s="2"/>
      <c r="BG38" s="2"/>
      <c r="BH38" s="8"/>
      <c r="BJ38" s="7">
        <v>506</v>
      </c>
      <c r="BL38" s="15"/>
      <c r="BM38" s="7">
        <v>417</v>
      </c>
      <c r="BP38" s="15"/>
    </row>
    <row r="39" spans="1:68" x14ac:dyDescent="0.2">
      <c r="A39" t="s">
        <v>93</v>
      </c>
      <c r="B39">
        <v>2023</v>
      </c>
      <c r="C39" t="s">
        <v>213</v>
      </c>
      <c r="D39" s="34">
        <f t="shared" si="0"/>
        <v>6.2999294900000002E-2</v>
      </c>
      <c r="E39" s="34">
        <f t="shared" si="1"/>
        <v>1.3920025800000001E-2</v>
      </c>
      <c r="F39" s="34">
        <f t="shared" si="2"/>
        <v>4.9079269099999996E-2</v>
      </c>
      <c r="G39" s="28">
        <v>1355</v>
      </c>
      <c r="H39" s="34">
        <f t="shared" si="3"/>
        <v>0.19383275</v>
      </c>
      <c r="I39" s="28">
        <v>35.299999999999997</v>
      </c>
      <c r="J39" s="34">
        <f t="shared" si="4"/>
        <v>4.3104830000000004E-3</v>
      </c>
      <c r="K39" s="34">
        <f t="shared" si="5"/>
        <v>391</v>
      </c>
      <c r="L39" s="34">
        <v>4.6098900000000005E-2</v>
      </c>
      <c r="N39">
        <v>8.1999999999999993</v>
      </c>
      <c r="O39" s="1">
        <f t="shared" si="6"/>
        <v>9.6169599999999988</v>
      </c>
      <c r="P39">
        <v>34.4</v>
      </c>
      <c r="Q39" s="1">
        <f t="shared" si="7"/>
        <v>42.256959999999999</v>
      </c>
      <c r="R39">
        <v>6.69</v>
      </c>
      <c r="S39" s="1">
        <f t="shared" si="8"/>
        <v>8.0828579999999999</v>
      </c>
      <c r="T39">
        <v>40.4</v>
      </c>
      <c r="U39" s="1">
        <f t="shared" si="9"/>
        <v>47.12256</v>
      </c>
      <c r="V39">
        <v>27.7</v>
      </c>
      <c r="W39" s="17">
        <f t="shared" si="10"/>
        <v>32.120919999999998</v>
      </c>
      <c r="X39">
        <v>3.13</v>
      </c>
      <c r="Y39" s="1">
        <f t="shared" si="11"/>
        <v>3.6242269999999999</v>
      </c>
      <c r="Z39">
        <v>37.5</v>
      </c>
      <c r="AA39" s="1">
        <f t="shared" si="12"/>
        <v>43.222500000000004</v>
      </c>
      <c r="AB39">
        <v>7.66</v>
      </c>
      <c r="AC39" s="1">
        <f t="shared" si="13"/>
        <v>9.0096919999999994</v>
      </c>
      <c r="AD39">
        <v>52.8</v>
      </c>
      <c r="AE39" s="17">
        <f t="shared" si="14"/>
        <v>60.598559999999992</v>
      </c>
      <c r="AF39">
        <v>11.55</v>
      </c>
      <c r="AG39" s="17">
        <f t="shared" si="15"/>
        <v>13.230525</v>
      </c>
      <c r="AH39">
        <v>34</v>
      </c>
      <c r="AI39" s="1">
        <f t="shared" si="16"/>
        <v>38.878999999999998</v>
      </c>
      <c r="AJ39">
        <v>5.07</v>
      </c>
      <c r="AK39" s="1">
        <f t="shared" si="17"/>
        <v>5.7904469999999995</v>
      </c>
      <c r="AL39">
        <v>29.2</v>
      </c>
      <c r="AM39" s="1">
        <f t="shared" si="18"/>
        <v>33.250039999999998</v>
      </c>
      <c r="AN39">
        <v>223</v>
      </c>
      <c r="AO39" s="1">
        <f t="shared" si="19"/>
        <v>283.18770000000001</v>
      </c>
      <c r="AP39" s="2"/>
      <c r="AQ39" s="2"/>
      <c r="AS39" s="7">
        <v>391</v>
      </c>
      <c r="AT39" s="1">
        <f t="shared" si="22"/>
        <v>4.6098900000000005E-2</v>
      </c>
      <c r="AV39" s="2"/>
      <c r="AW39" s="2"/>
      <c r="AZ39" s="7">
        <v>35.299999999999997</v>
      </c>
      <c r="BB39" s="2"/>
      <c r="BC39" s="15"/>
      <c r="BD39">
        <v>1355</v>
      </c>
      <c r="BF39" s="2"/>
      <c r="BG39" s="2"/>
      <c r="BH39" s="8"/>
      <c r="BJ39" s="7">
        <v>306</v>
      </c>
      <c r="BL39" s="15"/>
      <c r="BM39" s="7">
        <v>371</v>
      </c>
      <c r="BP39" s="15"/>
    </row>
    <row r="40" spans="1:68" x14ac:dyDescent="0.2">
      <c r="A40" t="s">
        <v>94</v>
      </c>
      <c r="B40">
        <v>2023</v>
      </c>
      <c r="C40" t="s">
        <v>213</v>
      </c>
      <c r="D40" s="34">
        <f t="shared" si="0"/>
        <v>2.2274297999999998E-2</v>
      </c>
      <c r="E40" s="34">
        <f t="shared" si="1"/>
        <v>1.15333768E-2</v>
      </c>
      <c r="F40" s="34">
        <f t="shared" si="2"/>
        <v>1.07409212E-2</v>
      </c>
      <c r="G40" s="28">
        <v>257</v>
      </c>
      <c r="H40" s="34">
        <f t="shared" si="3"/>
        <v>3.6763850000000001E-2</v>
      </c>
      <c r="I40" s="28">
        <v>7.3</v>
      </c>
      <c r="J40" s="34">
        <f t="shared" si="4"/>
        <v>8.9140300000000003E-4</v>
      </c>
      <c r="K40" s="34">
        <f t="shared" si="5"/>
        <v>46.7</v>
      </c>
      <c r="L40" s="34">
        <v>5.5059300000000009E-3</v>
      </c>
      <c r="N40">
        <v>14.1</v>
      </c>
      <c r="O40" s="1">
        <f t="shared" si="6"/>
        <v>16.536480000000001</v>
      </c>
      <c r="P40">
        <v>43.5</v>
      </c>
      <c r="Q40" s="1">
        <f t="shared" si="7"/>
        <v>53.435399999999994</v>
      </c>
      <c r="R40">
        <v>5.38</v>
      </c>
      <c r="S40" s="1">
        <f t="shared" si="8"/>
        <v>6.5001159999999993</v>
      </c>
      <c r="T40">
        <v>24.4</v>
      </c>
      <c r="U40" s="1">
        <f t="shared" si="9"/>
        <v>28.460160000000002</v>
      </c>
      <c r="V40">
        <v>8.9700000000000006</v>
      </c>
      <c r="W40" s="17">
        <f t="shared" si="10"/>
        <v>10.401612</v>
      </c>
      <c r="X40">
        <v>1.2</v>
      </c>
      <c r="Y40" s="1">
        <f t="shared" si="11"/>
        <v>1.3894799999999998</v>
      </c>
      <c r="Z40">
        <v>9.7100000000000009</v>
      </c>
      <c r="AA40" s="1">
        <f t="shared" si="12"/>
        <v>11.191746000000002</v>
      </c>
      <c r="AB40">
        <v>1.83</v>
      </c>
      <c r="AC40" s="1">
        <f t="shared" si="13"/>
        <v>2.1524459999999999</v>
      </c>
      <c r="AD40">
        <v>11.75</v>
      </c>
      <c r="AE40" s="17">
        <f t="shared" si="14"/>
        <v>13.485474999999999</v>
      </c>
      <c r="AF40">
        <v>2.41</v>
      </c>
      <c r="AG40" s="17">
        <f t="shared" si="15"/>
        <v>2.7606549999999999</v>
      </c>
      <c r="AH40">
        <v>6.91</v>
      </c>
      <c r="AI40" s="1">
        <f t="shared" si="16"/>
        <v>7.9015849999999999</v>
      </c>
      <c r="AJ40">
        <v>0.88</v>
      </c>
      <c r="AK40" s="1">
        <f t="shared" si="17"/>
        <v>1.0050479999999999</v>
      </c>
      <c r="AL40">
        <v>5.21</v>
      </c>
      <c r="AM40" s="1">
        <f t="shared" si="18"/>
        <v>5.9326270000000001</v>
      </c>
      <c r="AN40">
        <v>48.5</v>
      </c>
      <c r="AO40" s="1">
        <f t="shared" si="19"/>
        <v>61.590150000000001</v>
      </c>
      <c r="AP40" s="2"/>
      <c r="AQ40" s="2"/>
      <c r="AS40" s="7">
        <v>46.7</v>
      </c>
      <c r="AT40" s="1">
        <f t="shared" si="22"/>
        <v>5.5059300000000009E-3</v>
      </c>
      <c r="AV40" s="2"/>
      <c r="AW40" s="2"/>
      <c r="AZ40" s="7">
        <v>7.3</v>
      </c>
      <c r="BB40" s="2"/>
      <c r="BC40" s="15"/>
      <c r="BD40">
        <v>257</v>
      </c>
      <c r="BF40" s="2"/>
      <c r="BG40" s="2"/>
      <c r="BH40" s="8"/>
      <c r="BJ40" s="7">
        <v>81.2</v>
      </c>
      <c r="BL40" s="15"/>
      <c r="BM40" s="7">
        <v>78</v>
      </c>
      <c r="BP40" s="15"/>
    </row>
    <row r="41" spans="1:68" x14ac:dyDescent="0.2">
      <c r="A41" t="s">
        <v>209</v>
      </c>
      <c r="B41">
        <v>2023</v>
      </c>
      <c r="C41" t="s">
        <v>213</v>
      </c>
      <c r="D41" s="34">
        <f>E41+F41</f>
        <v>2.2160577100000002E-2</v>
      </c>
      <c r="E41" s="34">
        <f t="shared" si="1"/>
        <v>8.4114337999999997E-3</v>
      </c>
      <c r="F41" s="34">
        <f t="shared" si="2"/>
        <v>1.3749143300000001E-2</v>
      </c>
      <c r="G41" s="28">
        <v>398</v>
      </c>
      <c r="H41" s="34">
        <f t="shared" si="3"/>
        <v>5.6933900000000003E-2</v>
      </c>
      <c r="I41" s="28">
        <v>13.1</v>
      </c>
      <c r="J41" s="34">
        <f t="shared" si="4"/>
        <v>1.5996410000000002E-3</v>
      </c>
      <c r="K41" s="34">
        <f t="shared" si="5"/>
        <v>49.2</v>
      </c>
      <c r="L41" s="34">
        <v>5.8006800000000008E-3</v>
      </c>
      <c r="N41">
        <v>10.3</v>
      </c>
      <c r="O41" s="1">
        <f t="shared" si="6"/>
        <v>12.079840000000001</v>
      </c>
      <c r="P41">
        <v>28.2</v>
      </c>
      <c r="Q41" s="1">
        <f t="shared" si="7"/>
        <v>34.640879999999996</v>
      </c>
      <c r="R41">
        <v>4.33</v>
      </c>
      <c r="S41" s="1">
        <f t="shared" si="8"/>
        <v>5.2315059999999995</v>
      </c>
      <c r="T41">
        <v>19.7</v>
      </c>
      <c r="U41" s="1">
        <f t="shared" si="9"/>
        <v>22.978080000000002</v>
      </c>
      <c r="V41">
        <v>7.92</v>
      </c>
      <c r="W41" s="17">
        <f t="shared" si="10"/>
        <v>9.1840320000000002</v>
      </c>
      <c r="X41">
        <v>1.05</v>
      </c>
      <c r="Y41" s="1">
        <f t="shared" si="11"/>
        <v>1.215795</v>
      </c>
      <c r="Z41">
        <v>9.94</v>
      </c>
      <c r="AA41" s="1">
        <f t="shared" si="12"/>
        <v>11.456844</v>
      </c>
      <c r="AB41">
        <v>1.77</v>
      </c>
      <c r="AC41" s="1">
        <f t="shared" si="13"/>
        <v>2.081874</v>
      </c>
      <c r="AD41">
        <v>11.55</v>
      </c>
      <c r="AE41" s="17">
        <f t="shared" si="14"/>
        <v>13.255935000000001</v>
      </c>
      <c r="AF41">
        <v>2.58</v>
      </c>
      <c r="AG41" s="17">
        <f t="shared" si="15"/>
        <v>2.95539</v>
      </c>
      <c r="AH41">
        <v>8.4700000000000006</v>
      </c>
      <c r="AI41" s="1">
        <f t="shared" si="16"/>
        <v>9.6854449999999996</v>
      </c>
      <c r="AJ41">
        <v>1.17</v>
      </c>
      <c r="AK41" s="1">
        <f t="shared" si="17"/>
        <v>1.3362569999999998</v>
      </c>
      <c r="AL41">
        <v>7.59</v>
      </c>
      <c r="AM41" s="1">
        <f t="shared" si="18"/>
        <v>8.6427329999999998</v>
      </c>
      <c r="AN41">
        <v>68.400000000000006</v>
      </c>
      <c r="AO41" s="1">
        <f t="shared" si="19"/>
        <v>86.861160000000012</v>
      </c>
      <c r="AP41" s="2"/>
      <c r="AQ41" s="2"/>
      <c r="AS41" s="7">
        <v>49.2</v>
      </c>
      <c r="AT41" s="1">
        <f>AS41*1.179/10000</f>
        <v>5.8006800000000008E-3</v>
      </c>
      <c r="AU41">
        <v>37.700000000000003</v>
      </c>
      <c r="AV41" s="2"/>
      <c r="AW41" s="2"/>
      <c r="AZ41" s="7">
        <v>13.1</v>
      </c>
      <c r="BA41">
        <v>0.12</v>
      </c>
      <c r="BB41" s="2"/>
      <c r="BC41" s="15"/>
      <c r="BD41">
        <v>398</v>
      </c>
      <c r="BE41">
        <v>77.8</v>
      </c>
      <c r="BF41" s="2"/>
      <c r="BG41" s="2"/>
      <c r="BH41" s="8"/>
      <c r="BJ41" s="7">
        <v>57.6</v>
      </c>
      <c r="BK41">
        <v>39.6</v>
      </c>
      <c r="BL41" s="15"/>
      <c r="BM41" s="7">
        <v>31</v>
      </c>
      <c r="BN41">
        <v>3.4</v>
      </c>
      <c r="BP41" s="15"/>
    </row>
    <row r="42" spans="1:68" s="19" customFormat="1" x14ac:dyDescent="0.2">
      <c r="A42" s="19" t="s">
        <v>210</v>
      </c>
      <c r="B42" s="19">
        <v>2023</v>
      </c>
      <c r="C42" s="19" t="s">
        <v>213</v>
      </c>
      <c r="D42" s="35">
        <f>E42+F42</f>
        <v>2.1634894600000003E-2</v>
      </c>
      <c r="E42" s="35">
        <f t="shared" si="1"/>
        <v>9.8457786000000005E-3</v>
      </c>
      <c r="F42" s="35">
        <f t="shared" si="2"/>
        <v>1.1789116000000001E-2</v>
      </c>
      <c r="G42" s="36">
        <v>353</v>
      </c>
      <c r="H42" s="35">
        <f t="shared" si="3"/>
        <v>5.0496650000000004E-2</v>
      </c>
      <c r="I42" s="36">
        <v>13.6</v>
      </c>
      <c r="J42" s="35">
        <f t="shared" si="4"/>
        <v>1.6606960000000001E-3</v>
      </c>
      <c r="K42" s="34">
        <f t="shared" si="5"/>
        <v>66.8</v>
      </c>
      <c r="L42" s="35">
        <v>7.8757199999999992E-3</v>
      </c>
      <c r="N42" s="19">
        <v>13.8</v>
      </c>
      <c r="O42" s="20">
        <f t="shared" si="6"/>
        <v>16.184640000000002</v>
      </c>
      <c r="P42" s="19">
        <v>34.299999999999997</v>
      </c>
      <c r="Q42" s="20">
        <f t="shared" si="7"/>
        <v>42.134119999999996</v>
      </c>
      <c r="R42" s="19">
        <v>5.03</v>
      </c>
      <c r="S42" s="20">
        <f t="shared" si="8"/>
        <v>6.0772459999999997</v>
      </c>
      <c r="T42" s="19">
        <v>21.1</v>
      </c>
      <c r="U42" s="20">
        <f t="shared" si="9"/>
        <v>24.611040000000003</v>
      </c>
      <c r="V42" s="19">
        <v>8.15</v>
      </c>
      <c r="W42" s="22">
        <f t="shared" si="10"/>
        <v>9.4507399999999997</v>
      </c>
      <c r="X42" s="19">
        <v>0.98</v>
      </c>
      <c r="Y42" s="20">
        <f t="shared" si="11"/>
        <v>1.1347419999999999</v>
      </c>
      <c r="Z42" s="19">
        <v>9.1300000000000008</v>
      </c>
      <c r="AA42" s="20">
        <f t="shared" si="12"/>
        <v>10.523238000000001</v>
      </c>
      <c r="AB42" s="19">
        <v>1.65</v>
      </c>
      <c r="AC42" s="20">
        <f t="shared" si="13"/>
        <v>1.9407299999999998</v>
      </c>
      <c r="AD42" s="19">
        <v>10.25</v>
      </c>
      <c r="AE42" s="22">
        <f t="shared" si="14"/>
        <v>11.763924999999999</v>
      </c>
      <c r="AF42" s="19">
        <v>2.21</v>
      </c>
      <c r="AG42" s="22">
        <f t="shared" si="15"/>
        <v>2.531555</v>
      </c>
      <c r="AH42" s="19">
        <v>6.78</v>
      </c>
      <c r="AI42" s="20">
        <f t="shared" si="16"/>
        <v>7.7529300000000001</v>
      </c>
      <c r="AJ42" s="19">
        <v>0.97</v>
      </c>
      <c r="AK42" s="20">
        <f t="shared" si="17"/>
        <v>1.107837</v>
      </c>
      <c r="AL42" s="19">
        <v>5.79</v>
      </c>
      <c r="AM42" s="20">
        <f t="shared" si="18"/>
        <v>6.5930730000000004</v>
      </c>
      <c r="AN42" s="19">
        <v>58.7</v>
      </c>
      <c r="AO42" s="20">
        <f t="shared" si="19"/>
        <v>74.543130000000005</v>
      </c>
      <c r="AP42" s="21"/>
      <c r="AQ42" s="21"/>
      <c r="AS42" s="23">
        <v>66.8</v>
      </c>
      <c r="AT42" s="20">
        <f>AS42*1.179/10000</f>
        <v>7.8757199999999992E-3</v>
      </c>
      <c r="AU42" s="19">
        <v>70.8</v>
      </c>
      <c r="AV42" s="21"/>
      <c r="AW42" s="21"/>
      <c r="AZ42" s="23">
        <v>13.6</v>
      </c>
      <c r="BA42" s="19">
        <v>0.14000000000000001</v>
      </c>
      <c r="BB42" s="21"/>
      <c r="BC42" s="25"/>
      <c r="BD42" s="19">
        <v>353</v>
      </c>
      <c r="BE42" s="19">
        <v>126</v>
      </c>
      <c r="BF42" s="21"/>
      <c r="BG42" s="21"/>
      <c r="BH42" s="24"/>
      <c r="BJ42" s="23">
        <v>74.7</v>
      </c>
      <c r="BK42" s="19">
        <v>67.7</v>
      </c>
      <c r="BL42" s="25"/>
      <c r="BM42" s="23">
        <v>50</v>
      </c>
      <c r="BN42" s="19">
        <v>9.6</v>
      </c>
      <c r="BP42" s="25"/>
    </row>
    <row r="43" spans="1:68" x14ac:dyDescent="0.2">
      <c r="A43" t="s">
        <v>136</v>
      </c>
      <c r="B43">
        <v>2024</v>
      </c>
      <c r="C43" t="s">
        <v>215</v>
      </c>
      <c r="D43" s="34">
        <f t="shared" si="0"/>
        <v>2.5221638899999999E-2</v>
      </c>
      <c r="E43" s="34">
        <f t="shared" si="1"/>
        <v>1.5066541599999999E-2</v>
      </c>
      <c r="F43" s="34">
        <f t="shared" si="2"/>
        <v>1.0155097300000001E-2</v>
      </c>
      <c r="G43" s="28">
        <v>403</v>
      </c>
      <c r="H43" s="34">
        <f t="shared" si="3"/>
        <v>5.764915000000001E-2</v>
      </c>
      <c r="I43" s="28">
        <v>16.600000000000001</v>
      </c>
      <c r="J43" s="34">
        <f t="shared" si="4"/>
        <v>2.0270260000000003E-3</v>
      </c>
      <c r="K43" s="34">
        <f t="shared" si="5"/>
        <v>140</v>
      </c>
      <c r="L43" s="34">
        <v>1.6506E-2</v>
      </c>
      <c r="M43" s="1"/>
      <c r="N43">
        <v>21.1</v>
      </c>
      <c r="O43" s="1">
        <f t="shared" si="6"/>
        <v>24.746080000000003</v>
      </c>
      <c r="P43">
        <v>58.3</v>
      </c>
      <c r="Q43" s="1">
        <f t="shared" si="7"/>
        <v>71.615719999999996</v>
      </c>
      <c r="R43">
        <v>7.26</v>
      </c>
      <c r="S43" s="1">
        <f t="shared" si="8"/>
        <v>8.7715319999999988</v>
      </c>
      <c r="T43">
        <v>29.9</v>
      </c>
      <c r="U43" s="1">
        <f t="shared" si="9"/>
        <v>34.875360000000001</v>
      </c>
      <c r="V43">
        <v>9.19</v>
      </c>
      <c r="W43" s="17">
        <f t="shared" si="10"/>
        <v>10.656723999999999</v>
      </c>
      <c r="X43">
        <v>1.28</v>
      </c>
      <c r="Y43" s="1">
        <f t="shared" si="11"/>
        <v>1.4821119999999999</v>
      </c>
      <c r="Z43">
        <v>9.6300000000000008</v>
      </c>
      <c r="AA43" s="1">
        <f t="shared" si="12"/>
        <v>11.099538000000001</v>
      </c>
      <c r="AB43">
        <v>1.7</v>
      </c>
      <c r="AC43" s="1">
        <f t="shared" si="13"/>
        <v>1.9995399999999999</v>
      </c>
      <c r="AD43">
        <v>10.050000000000001</v>
      </c>
      <c r="AE43" s="17">
        <f t="shared" si="14"/>
        <v>11.534385</v>
      </c>
      <c r="AF43">
        <v>2.15</v>
      </c>
      <c r="AG43" s="17">
        <f t="shared" si="15"/>
        <v>2.4628249999999996</v>
      </c>
      <c r="AH43">
        <v>5.78</v>
      </c>
      <c r="AI43" s="1">
        <f t="shared" si="16"/>
        <v>6.6094299999999997</v>
      </c>
      <c r="AJ43">
        <v>0.76</v>
      </c>
      <c r="AK43" s="1">
        <f t="shared" si="17"/>
        <v>0.86799599999999988</v>
      </c>
      <c r="AL43">
        <v>4.21</v>
      </c>
      <c r="AM43" s="1">
        <f t="shared" si="18"/>
        <v>4.793927</v>
      </c>
      <c r="AN43">
        <v>47.8</v>
      </c>
      <c r="AO43" s="1">
        <f t="shared" si="19"/>
        <v>60.701219999999999</v>
      </c>
      <c r="AP43" s="2"/>
      <c r="AQ43" s="2"/>
      <c r="AS43" s="7">
        <v>140</v>
      </c>
      <c r="AT43" s="1">
        <f t="shared" si="22"/>
        <v>1.6506E-2</v>
      </c>
      <c r="AU43">
        <v>118.5</v>
      </c>
      <c r="AV43" s="2"/>
      <c r="AW43" s="2"/>
      <c r="AZ43" s="7">
        <v>16.600000000000001</v>
      </c>
      <c r="BA43">
        <v>0.16</v>
      </c>
      <c r="BB43" s="2"/>
      <c r="BC43" s="15"/>
      <c r="BD43">
        <v>403</v>
      </c>
      <c r="BE43">
        <v>93.7</v>
      </c>
      <c r="BF43" s="2"/>
      <c r="BG43" s="2"/>
      <c r="BH43" s="8"/>
      <c r="BJ43" s="7">
        <v>146</v>
      </c>
      <c r="BK43">
        <v>136</v>
      </c>
      <c r="BL43" s="15"/>
      <c r="BM43" s="7">
        <v>359</v>
      </c>
      <c r="BN43">
        <v>46.7</v>
      </c>
      <c r="BP43" s="15"/>
    </row>
    <row r="44" spans="1:68" x14ac:dyDescent="0.2">
      <c r="A44" t="s">
        <v>137</v>
      </c>
      <c r="B44">
        <v>2024</v>
      </c>
      <c r="C44" t="s">
        <v>215</v>
      </c>
      <c r="D44" s="34">
        <f t="shared" si="0"/>
        <v>4.1193428500000004E-2</v>
      </c>
      <c r="E44" s="34">
        <f t="shared" si="1"/>
        <v>2.6659293000000004E-2</v>
      </c>
      <c r="F44" s="34">
        <f t="shared" si="2"/>
        <v>1.4534135500000002E-2</v>
      </c>
      <c r="G44" s="28">
        <v>652</v>
      </c>
      <c r="H44" s="34">
        <f t="shared" si="3"/>
        <v>9.3268600000000007E-2</v>
      </c>
      <c r="I44" s="28">
        <v>26.9</v>
      </c>
      <c r="J44" s="34">
        <f t="shared" si="4"/>
        <v>3.2847589999999995E-3</v>
      </c>
      <c r="K44" s="34">
        <f t="shared" si="5"/>
        <v>268</v>
      </c>
      <c r="L44" s="34">
        <v>3.1597200000000006E-2</v>
      </c>
      <c r="M44" s="1"/>
      <c r="N44">
        <v>38.200000000000003</v>
      </c>
      <c r="O44" s="1">
        <f t="shared" si="6"/>
        <v>44.800960000000003</v>
      </c>
      <c r="P44">
        <v>102</v>
      </c>
      <c r="Q44" s="1">
        <f t="shared" si="7"/>
        <v>125.29679999999999</v>
      </c>
      <c r="R44">
        <v>13.05</v>
      </c>
      <c r="S44" s="1">
        <f t="shared" si="8"/>
        <v>15.767010000000001</v>
      </c>
      <c r="T44">
        <v>54.1</v>
      </c>
      <c r="U44" s="1">
        <f t="shared" si="9"/>
        <v>63.102240000000009</v>
      </c>
      <c r="V44">
        <v>15.2</v>
      </c>
      <c r="W44" s="17">
        <f t="shared" si="10"/>
        <v>17.625919999999997</v>
      </c>
      <c r="X44">
        <v>1.93</v>
      </c>
      <c r="Y44" s="1">
        <f t="shared" si="11"/>
        <v>2.2347469999999996</v>
      </c>
      <c r="Z44">
        <v>15.4</v>
      </c>
      <c r="AA44" s="1">
        <f t="shared" si="12"/>
        <v>17.750040000000002</v>
      </c>
      <c r="AB44">
        <v>2.58</v>
      </c>
      <c r="AC44" s="1">
        <f t="shared" si="13"/>
        <v>3.0345960000000001</v>
      </c>
      <c r="AD44">
        <v>15.7</v>
      </c>
      <c r="AE44" s="17">
        <f t="shared" si="14"/>
        <v>18.018889999999999</v>
      </c>
      <c r="AF44">
        <v>3.19</v>
      </c>
      <c r="AG44" s="17">
        <f t="shared" si="15"/>
        <v>3.6541449999999998</v>
      </c>
      <c r="AH44">
        <v>8.35</v>
      </c>
      <c r="AI44" s="1">
        <f t="shared" si="16"/>
        <v>9.5482249999999986</v>
      </c>
      <c r="AJ44">
        <v>1.1299999999999999</v>
      </c>
      <c r="AK44" s="1">
        <f t="shared" si="17"/>
        <v>1.2905729999999997</v>
      </c>
      <c r="AL44">
        <v>6.27</v>
      </c>
      <c r="AM44" s="1">
        <f t="shared" si="18"/>
        <v>7.1396489999999995</v>
      </c>
      <c r="AN44">
        <v>65.099999999999994</v>
      </c>
      <c r="AO44" s="1">
        <f t="shared" si="19"/>
        <v>82.670490000000001</v>
      </c>
      <c r="AP44" s="2"/>
      <c r="AQ44" s="2"/>
      <c r="AS44" s="7">
        <v>268</v>
      </c>
      <c r="AT44" s="1">
        <f t="shared" si="22"/>
        <v>3.1597200000000006E-2</v>
      </c>
      <c r="AU44">
        <v>203</v>
      </c>
      <c r="AV44" s="2"/>
      <c r="AW44" s="2"/>
      <c r="AZ44" s="7">
        <v>26.9</v>
      </c>
      <c r="BA44">
        <v>0.44</v>
      </c>
      <c r="BB44" s="2"/>
      <c r="BC44" s="15"/>
      <c r="BD44">
        <v>652</v>
      </c>
      <c r="BE44">
        <v>137.5</v>
      </c>
      <c r="BF44" s="2"/>
      <c r="BG44" s="2"/>
      <c r="BH44" s="8"/>
      <c r="BJ44" s="7">
        <v>223</v>
      </c>
      <c r="BK44">
        <v>186.5</v>
      </c>
      <c r="BL44" s="15"/>
      <c r="BM44" s="7">
        <v>365</v>
      </c>
      <c r="BN44">
        <v>44.5</v>
      </c>
      <c r="BP44" s="15"/>
    </row>
    <row r="45" spans="1:68" x14ac:dyDescent="0.2">
      <c r="A45" t="s">
        <v>138</v>
      </c>
      <c r="B45">
        <v>2024</v>
      </c>
      <c r="C45" t="s">
        <v>215</v>
      </c>
      <c r="D45" s="34">
        <f t="shared" si="0"/>
        <v>0.12097038780000001</v>
      </c>
      <c r="E45" s="34">
        <f t="shared" si="1"/>
        <v>6.3932274000000011E-2</v>
      </c>
      <c r="F45" s="34">
        <f t="shared" si="2"/>
        <v>5.7038113799999998E-2</v>
      </c>
      <c r="G45" s="28">
        <v>1415</v>
      </c>
      <c r="H45" s="34">
        <f t="shared" si="3"/>
        <v>0.20241575000000003</v>
      </c>
      <c r="I45" s="28">
        <v>47.4</v>
      </c>
      <c r="J45" s="34">
        <f t="shared" si="4"/>
        <v>5.7880140000000002E-3</v>
      </c>
      <c r="K45" s="34">
        <f t="shared" si="5"/>
        <v>497.00000000000006</v>
      </c>
      <c r="L45" s="34">
        <v>5.8596300000000011E-2</v>
      </c>
      <c r="M45" s="1"/>
      <c r="N45">
        <v>91.1</v>
      </c>
      <c r="O45" s="1">
        <f t="shared" si="6"/>
        <v>106.84208</v>
      </c>
      <c r="P45">
        <v>236</v>
      </c>
      <c r="Q45" s="1">
        <f t="shared" si="7"/>
        <v>289.9024</v>
      </c>
      <c r="R45">
        <v>31.5</v>
      </c>
      <c r="S45" s="1">
        <f t="shared" si="8"/>
        <v>38.058299999999996</v>
      </c>
      <c r="T45">
        <v>131.5</v>
      </c>
      <c r="U45" s="1">
        <f t="shared" si="9"/>
        <v>153.38160000000002</v>
      </c>
      <c r="V45">
        <v>44.1</v>
      </c>
      <c r="W45" s="17">
        <f t="shared" si="10"/>
        <v>51.138359999999999</v>
      </c>
      <c r="X45">
        <v>4.8600000000000003</v>
      </c>
      <c r="Y45" s="1">
        <f t="shared" si="11"/>
        <v>5.6273939999999998</v>
      </c>
      <c r="Z45">
        <v>53.3</v>
      </c>
      <c r="AA45" s="1">
        <f t="shared" si="12"/>
        <v>61.433579999999999</v>
      </c>
      <c r="AB45">
        <v>9.84</v>
      </c>
      <c r="AC45" s="1">
        <f t="shared" si="13"/>
        <v>11.573808</v>
      </c>
      <c r="AD45">
        <v>62</v>
      </c>
      <c r="AE45" s="17">
        <f t="shared" si="14"/>
        <v>71.157399999999996</v>
      </c>
      <c r="AF45">
        <v>13</v>
      </c>
      <c r="AG45" s="17">
        <f t="shared" si="15"/>
        <v>14.891499999999999</v>
      </c>
      <c r="AH45">
        <v>35.6</v>
      </c>
      <c r="AI45" s="1">
        <f t="shared" si="16"/>
        <v>40.708599999999997</v>
      </c>
      <c r="AJ45">
        <v>4.76</v>
      </c>
      <c r="AK45" s="1">
        <f t="shared" si="17"/>
        <v>5.4363959999999993</v>
      </c>
      <c r="AL45">
        <v>25.8</v>
      </c>
      <c r="AM45" s="1">
        <f t="shared" si="18"/>
        <v>29.37846</v>
      </c>
      <c r="AN45">
        <v>260</v>
      </c>
      <c r="AO45" s="1">
        <f t="shared" si="19"/>
        <v>330.17400000000004</v>
      </c>
      <c r="AP45" s="2"/>
      <c r="AQ45" s="2"/>
      <c r="AS45" s="7">
        <v>497</v>
      </c>
      <c r="AT45" s="1">
        <f t="shared" si="22"/>
        <v>5.8596300000000011E-2</v>
      </c>
      <c r="AU45">
        <v>406</v>
      </c>
      <c r="AV45" s="2"/>
      <c r="AW45" s="2"/>
      <c r="AZ45" s="7">
        <v>47.4</v>
      </c>
      <c r="BA45">
        <v>3.51</v>
      </c>
      <c r="BB45" s="2"/>
      <c r="BC45" s="15"/>
      <c r="BD45">
        <v>1415</v>
      </c>
      <c r="BE45">
        <v>428</v>
      </c>
      <c r="BF45" s="2"/>
      <c r="BG45" s="2"/>
      <c r="BH45" s="8"/>
      <c r="BJ45" s="7">
        <v>528</v>
      </c>
      <c r="BK45">
        <v>470</v>
      </c>
      <c r="BL45" s="15"/>
      <c r="BM45" s="7">
        <v>1255</v>
      </c>
      <c r="BN45">
        <v>141.5</v>
      </c>
      <c r="BP45" s="15"/>
    </row>
    <row r="46" spans="1:68" x14ac:dyDescent="0.2">
      <c r="A46" t="s">
        <v>139</v>
      </c>
      <c r="B46">
        <v>2024</v>
      </c>
      <c r="C46" t="s">
        <v>215</v>
      </c>
      <c r="D46" s="34">
        <f t="shared" si="0"/>
        <v>7.7043809399999996E-2</v>
      </c>
      <c r="E46" s="34">
        <f t="shared" si="1"/>
        <v>2.1700364999999999E-2</v>
      </c>
      <c r="F46" s="34">
        <f t="shared" si="2"/>
        <v>5.5343444399999997E-2</v>
      </c>
      <c r="G46" s="28">
        <v>1315</v>
      </c>
      <c r="H46" s="34">
        <f t="shared" si="3"/>
        <v>0.18811075000000002</v>
      </c>
      <c r="I46" s="28">
        <v>37.6</v>
      </c>
      <c r="J46" s="34">
        <f t="shared" si="4"/>
        <v>4.5913360000000005E-3</v>
      </c>
      <c r="K46" s="34">
        <f t="shared" si="5"/>
        <v>490</v>
      </c>
      <c r="L46" s="34">
        <v>5.7771000000000003E-2</v>
      </c>
      <c r="M46" s="1"/>
      <c r="N46">
        <v>17.899999999999999</v>
      </c>
      <c r="O46" s="1">
        <f t="shared" si="6"/>
        <v>20.993120000000001</v>
      </c>
      <c r="P46">
        <v>60.3</v>
      </c>
      <c r="Q46" s="1">
        <f t="shared" si="7"/>
        <v>74.072519999999997</v>
      </c>
      <c r="R46">
        <v>10.65</v>
      </c>
      <c r="S46" s="1">
        <f t="shared" si="8"/>
        <v>12.867329999999999</v>
      </c>
      <c r="T46">
        <v>61.2</v>
      </c>
      <c r="U46" s="1">
        <f t="shared" si="9"/>
        <v>71.383680000000012</v>
      </c>
      <c r="V46">
        <v>32.5</v>
      </c>
      <c r="W46" s="17">
        <f t="shared" si="10"/>
        <v>37.686999999999998</v>
      </c>
      <c r="X46">
        <v>5.01</v>
      </c>
      <c r="Y46" s="1">
        <f t="shared" si="11"/>
        <v>5.8010789999999997</v>
      </c>
      <c r="Z46">
        <v>47.8</v>
      </c>
      <c r="AA46" s="1">
        <f t="shared" si="12"/>
        <v>55.094279999999998</v>
      </c>
      <c r="AB46">
        <v>9.74</v>
      </c>
      <c r="AC46" s="1">
        <f t="shared" si="13"/>
        <v>11.456187999999999</v>
      </c>
      <c r="AD46">
        <v>64.099999999999994</v>
      </c>
      <c r="AE46" s="17">
        <f t="shared" si="14"/>
        <v>73.567569999999989</v>
      </c>
      <c r="AF46">
        <v>13.35</v>
      </c>
      <c r="AG46" s="17">
        <f t="shared" si="15"/>
        <v>15.292425</v>
      </c>
      <c r="AH46">
        <v>36.5</v>
      </c>
      <c r="AI46" s="1">
        <f t="shared" si="16"/>
        <v>41.737749999999998</v>
      </c>
      <c r="AJ46">
        <v>5.0199999999999996</v>
      </c>
      <c r="AK46" s="1">
        <f t="shared" si="17"/>
        <v>5.7333419999999986</v>
      </c>
      <c r="AL46">
        <v>27.3</v>
      </c>
      <c r="AM46" s="1">
        <f t="shared" si="18"/>
        <v>31.086510000000001</v>
      </c>
      <c r="AN46">
        <v>247</v>
      </c>
      <c r="AO46" s="1">
        <f t="shared" si="19"/>
        <v>313.6653</v>
      </c>
      <c r="AP46" s="2"/>
      <c r="AQ46" s="2"/>
      <c r="AS46" s="7">
        <v>490</v>
      </c>
      <c r="AT46" s="1">
        <f t="shared" si="22"/>
        <v>5.7771000000000003E-2</v>
      </c>
      <c r="AU46">
        <v>410</v>
      </c>
      <c r="AV46" s="2"/>
      <c r="AW46" s="2"/>
      <c r="AZ46" s="7">
        <v>37.6</v>
      </c>
      <c r="BA46">
        <v>3.05</v>
      </c>
      <c r="BB46" s="2"/>
      <c r="BC46" s="15"/>
      <c r="BD46">
        <v>1315</v>
      </c>
      <c r="BE46">
        <v>470</v>
      </c>
      <c r="BF46" s="2"/>
      <c r="BG46" s="2"/>
      <c r="BH46" s="8"/>
      <c r="BJ46" s="7">
        <v>627</v>
      </c>
      <c r="BK46">
        <v>570</v>
      </c>
      <c r="BL46" s="15"/>
      <c r="BM46" s="7">
        <v>1310</v>
      </c>
      <c r="BN46">
        <v>65.400000000000006</v>
      </c>
      <c r="BP46" s="15"/>
    </row>
    <row r="47" spans="1:68" x14ac:dyDescent="0.2">
      <c r="A47" t="s">
        <v>140</v>
      </c>
      <c r="B47">
        <v>2024</v>
      </c>
      <c r="C47" t="s">
        <v>215</v>
      </c>
      <c r="D47" s="34">
        <f t="shared" si="0"/>
        <v>4.4482777899999999E-2</v>
      </c>
      <c r="E47" s="34">
        <f t="shared" si="1"/>
        <v>9.0888752000000007E-3</v>
      </c>
      <c r="F47" s="34">
        <f t="shared" si="2"/>
        <v>3.53939027E-2</v>
      </c>
      <c r="G47" s="28">
        <v>762</v>
      </c>
      <c r="H47" s="34">
        <f t="shared" si="3"/>
        <v>0.10900410000000002</v>
      </c>
      <c r="I47" s="28">
        <v>20.399999999999999</v>
      </c>
      <c r="J47" s="34">
        <f t="shared" si="4"/>
        <v>2.491044E-3</v>
      </c>
      <c r="K47" s="34">
        <f t="shared" si="5"/>
        <v>219</v>
      </c>
      <c r="L47" s="34">
        <v>2.5820100000000002E-2</v>
      </c>
      <c r="M47" s="1"/>
      <c r="N47">
        <v>7</v>
      </c>
      <c r="O47" s="1">
        <f t="shared" si="6"/>
        <v>8.2096</v>
      </c>
      <c r="P47">
        <v>22</v>
      </c>
      <c r="Q47" s="1">
        <f t="shared" si="7"/>
        <v>27.024799999999999</v>
      </c>
      <c r="R47">
        <v>4.16</v>
      </c>
      <c r="S47" s="1">
        <f t="shared" si="8"/>
        <v>5.0261120000000004</v>
      </c>
      <c r="T47">
        <v>27.3</v>
      </c>
      <c r="U47" s="1">
        <f t="shared" si="9"/>
        <v>31.842720000000003</v>
      </c>
      <c r="V47">
        <v>16.2</v>
      </c>
      <c r="W47" s="17">
        <f t="shared" si="10"/>
        <v>18.785519999999998</v>
      </c>
      <c r="X47">
        <v>2.56</v>
      </c>
      <c r="Y47" s="1">
        <f t="shared" si="11"/>
        <v>2.9642239999999997</v>
      </c>
      <c r="Z47">
        <v>26.9</v>
      </c>
      <c r="AA47" s="1">
        <f t="shared" si="12"/>
        <v>31.004940000000001</v>
      </c>
      <c r="AB47">
        <v>5.45</v>
      </c>
      <c r="AC47" s="1">
        <f t="shared" si="13"/>
        <v>6.4102899999999998</v>
      </c>
      <c r="AD47">
        <v>36.1</v>
      </c>
      <c r="AE47" s="17">
        <f t="shared" si="14"/>
        <v>41.43197</v>
      </c>
      <c r="AF47">
        <v>7.94</v>
      </c>
      <c r="AG47" s="17">
        <f t="shared" si="15"/>
        <v>9.0952699999999993</v>
      </c>
      <c r="AH47">
        <v>23.1</v>
      </c>
      <c r="AI47" s="1">
        <f t="shared" si="16"/>
        <v>26.414850000000001</v>
      </c>
      <c r="AJ47">
        <v>3.13</v>
      </c>
      <c r="AK47" s="1">
        <f t="shared" si="17"/>
        <v>3.5747729999999995</v>
      </c>
      <c r="AL47">
        <v>17.3</v>
      </c>
      <c r="AM47" s="1">
        <f t="shared" si="18"/>
        <v>19.69951</v>
      </c>
      <c r="AN47">
        <v>168</v>
      </c>
      <c r="AO47" s="1">
        <f t="shared" si="19"/>
        <v>213.3432</v>
      </c>
      <c r="AP47" s="2"/>
      <c r="AQ47" s="2"/>
      <c r="AS47" s="7">
        <v>219</v>
      </c>
      <c r="AT47" s="1">
        <f t="shared" si="22"/>
        <v>2.5820100000000002E-2</v>
      </c>
      <c r="AU47">
        <v>178.5</v>
      </c>
      <c r="AV47" s="2"/>
      <c r="AW47" s="2"/>
      <c r="AZ47" s="7">
        <v>20.399999999999999</v>
      </c>
      <c r="BA47">
        <v>0.93</v>
      </c>
      <c r="BB47" s="2"/>
      <c r="BC47" s="15"/>
      <c r="BD47">
        <v>762</v>
      </c>
      <c r="BE47">
        <v>266</v>
      </c>
      <c r="BF47" s="2"/>
      <c r="BG47" s="2"/>
      <c r="BH47" s="8"/>
      <c r="BJ47" s="7">
        <v>330</v>
      </c>
      <c r="BK47">
        <v>294</v>
      </c>
      <c r="BL47" s="15"/>
      <c r="BM47" s="7">
        <v>737</v>
      </c>
      <c r="BN47">
        <v>30.1</v>
      </c>
      <c r="BP47" s="15"/>
    </row>
    <row r="48" spans="1:68" x14ac:dyDescent="0.2">
      <c r="A48" t="s">
        <v>141</v>
      </c>
      <c r="B48">
        <v>2024</v>
      </c>
      <c r="C48" t="s">
        <v>215</v>
      </c>
      <c r="D48" s="34">
        <f t="shared" si="0"/>
        <v>0.1041236098</v>
      </c>
      <c r="E48" s="34">
        <f t="shared" si="1"/>
        <v>2.2448885000000002E-2</v>
      </c>
      <c r="F48" s="34">
        <f t="shared" si="2"/>
        <v>8.1674724800000001E-2</v>
      </c>
      <c r="G48" s="28">
        <v>1635</v>
      </c>
      <c r="H48" s="34">
        <f t="shared" si="3"/>
        <v>0.23388675000000003</v>
      </c>
      <c r="I48" s="28">
        <v>44.9</v>
      </c>
      <c r="J48" s="34">
        <f t="shared" si="4"/>
        <v>5.4827390000000004E-3</v>
      </c>
      <c r="K48" s="34">
        <f t="shared" si="5"/>
        <v>590</v>
      </c>
      <c r="L48" s="34">
        <v>6.9560999999999998E-2</v>
      </c>
      <c r="M48" s="1"/>
      <c r="N48">
        <v>13.2</v>
      </c>
      <c r="O48" s="1">
        <f t="shared" si="6"/>
        <v>15.48096</v>
      </c>
      <c r="P48">
        <v>52.7</v>
      </c>
      <c r="Q48" s="1">
        <f t="shared" si="7"/>
        <v>64.736680000000007</v>
      </c>
      <c r="R48">
        <v>10.85</v>
      </c>
      <c r="S48" s="1">
        <f t="shared" si="8"/>
        <v>13.108969999999999</v>
      </c>
      <c r="T48">
        <v>69.900000000000006</v>
      </c>
      <c r="U48" s="1">
        <f t="shared" si="9"/>
        <v>81.531360000000021</v>
      </c>
      <c r="V48">
        <v>42.8</v>
      </c>
      <c r="W48" s="17">
        <f t="shared" si="10"/>
        <v>49.630879999999998</v>
      </c>
      <c r="X48">
        <v>5.42</v>
      </c>
      <c r="Y48" s="1">
        <f t="shared" si="11"/>
        <v>6.2758179999999992</v>
      </c>
      <c r="Z48">
        <v>68.900000000000006</v>
      </c>
      <c r="AA48" s="1">
        <f t="shared" si="12"/>
        <v>79.414140000000017</v>
      </c>
      <c r="AB48">
        <v>13.55</v>
      </c>
      <c r="AC48" s="1">
        <f t="shared" si="13"/>
        <v>15.93751</v>
      </c>
      <c r="AD48">
        <v>90.8</v>
      </c>
      <c r="AE48" s="17">
        <f t="shared" si="14"/>
        <v>104.21115999999999</v>
      </c>
      <c r="AF48">
        <v>19.149999999999999</v>
      </c>
      <c r="AG48" s="17">
        <f t="shared" si="15"/>
        <v>21.936324999999997</v>
      </c>
      <c r="AH48">
        <v>53.1</v>
      </c>
      <c r="AI48" s="1">
        <f t="shared" si="16"/>
        <v>60.719850000000001</v>
      </c>
      <c r="AJ48">
        <v>6.95</v>
      </c>
      <c r="AK48" s="1">
        <f t="shared" si="17"/>
        <v>7.9375949999999991</v>
      </c>
      <c r="AL48">
        <v>36.5</v>
      </c>
      <c r="AM48" s="1">
        <f t="shared" si="18"/>
        <v>41.562550000000002</v>
      </c>
      <c r="AN48">
        <v>377</v>
      </c>
      <c r="AO48" s="1">
        <f t="shared" si="19"/>
        <v>478.75229999999999</v>
      </c>
      <c r="AP48" s="2"/>
      <c r="AQ48" s="2"/>
      <c r="AS48" s="7">
        <v>590</v>
      </c>
      <c r="AT48" s="1">
        <f t="shared" si="22"/>
        <v>6.9560999999999998E-2</v>
      </c>
      <c r="AU48">
        <v>481</v>
      </c>
      <c r="AV48" s="2"/>
      <c r="AW48" s="2"/>
      <c r="AZ48" s="7">
        <v>44.9</v>
      </c>
      <c r="BA48">
        <v>6.78</v>
      </c>
      <c r="BB48" s="2"/>
      <c r="BC48" s="15"/>
      <c r="BD48">
        <v>1635</v>
      </c>
      <c r="BE48" s="3" t="s">
        <v>84</v>
      </c>
      <c r="BF48" s="2"/>
      <c r="BG48" s="2"/>
      <c r="BH48" s="8"/>
      <c r="BJ48" s="7">
        <v>542</v>
      </c>
      <c r="BK48">
        <v>460</v>
      </c>
      <c r="BL48" s="15"/>
      <c r="BM48" s="7">
        <v>712</v>
      </c>
      <c r="BN48">
        <v>42.2</v>
      </c>
      <c r="BP48" s="15"/>
    </row>
    <row r="49" spans="1:68" x14ac:dyDescent="0.2">
      <c r="A49" t="s">
        <v>142</v>
      </c>
      <c r="B49">
        <v>2024</v>
      </c>
      <c r="C49" t="s">
        <v>215</v>
      </c>
      <c r="D49" s="34">
        <f t="shared" si="0"/>
        <v>4.9062793100000002E-2</v>
      </c>
      <c r="E49" s="34">
        <f t="shared" si="1"/>
        <v>1.8147211E-2</v>
      </c>
      <c r="F49" s="34">
        <f t="shared" si="2"/>
        <v>3.0915582100000002E-2</v>
      </c>
      <c r="G49" s="28">
        <v>532</v>
      </c>
      <c r="H49" s="34">
        <f t="shared" si="3"/>
        <v>7.6102600000000006E-2</v>
      </c>
      <c r="I49" s="28">
        <v>10.8</v>
      </c>
      <c r="J49" s="34">
        <f t="shared" si="4"/>
        <v>1.3187880000000002E-3</v>
      </c>
      <c r="K49" s="34">
        <f t="shared" si="5"/>
        <v>103.5</v>
      </c>
      <c r="L49" s="34">
        <v>1.2202650000000001E-2</v>
      </c>
      <c r="M49" s="1"/>
      <c r="N49">
        <v>28.5</v>
      </c>
      <c r="O49" s="1">
        <f t="shared" si="6"/>
        <v>33.424800000000005</v>
      </c>
      <c r="P49">
        <v>61.7</v>
      </c>
      <c r="Q49" s="1">
        <f t="shared" si="7"/>
        <v>75.792280000000005</v>
      </c>
      <c r="R49">
        <v>8.15</v>
      </c>
      <c r="S49" s="1">
        <f t="shared" si="8"/>
        <v>9.8468300000000006</v>
      </c>
      <c r="T49">
        <v>37.299999999999997</v>
      </c>
      <c r="U49" s="1">
        <f t="shared" si="9"/>
        <v>43.506720000000001</v>
      </c>
      <c r="V49">
        <v>16.3</v>
      </c>
      <c r="W49" s="17">
        <f t="shared" si="10"/>
        <v>18.901479999999999</v>
      </c>
      <c r="X49">
        <v>2.2200000000000002</v>
      </c>
      <c r="Y49" s="1">
        <f t="shared" si="11"/>
        <v>2.570538</v>
      </c>
      <c r="Z49">
        <v>25.3</v>
      </c>
      <c r="AA49" s="1">
        <f t="shared" si="12"/>
        <v>29.160780000000003</v>
      </c>
      <c r="AB49">
        <v>4.9400000000000004</v>
      </c>
      <c r="AC49" s="1">
        <f t="shared" si="13"/>
        <v>5.8104279999999999</v>
      </c>
      <c r="AD49">
        <v>33.1</v>
      </c>
      <c r="AE49" s="17">
        <f t="shared" si="14"/>
        <v>37.988869999999999</v>
      </c>
      <c r="AF49">
        <v>6.98</v>
      </c>
      <c r="AG49" s="17">
        <f t="shared" si="15"/>
        <v>7.99559</v>
      </c>
      <c r="AH49">
        <v>19.45</v>
      </c>
      <c r="AI49" s="1">
        <f t="shared" si="16"/>
        <v>22.241074999999999</v>
      </c>
      <c r="AJ49">
        <v>2.65</v>
      </c>
      <c r="AK49" s="1">
        <f t="shared" si="17"/>
        <v>3.0265649999999997</v>
      </c>
      <c r="AL49">
        <v>14.25</v>
      </c>
      <c r="AM49" s="1">
        <f t="shared" si="18"/>
        <v>16.226475000000001</v>
      </c>
      <c r="AN49">
        <v>145</v>
      </c>
      <c r="AO49" s="1">
        <f t="shared" si="19"/>
        <v>184.13550000000001</v>
      </c>
      <c r="AP49" s="2"/>
      <c r="AQ49" s="2"/>
      <c r="AS49" s="7">
        <v>103.5</v>
      </c>
      <c r="AT49" s="1">
        <f t="shared" si="22"/>
        <v>1.2202650000000001E-2</v>
      </c>
      <c r="AU49">
        <v>78.599999999999994</v>
      </c>
      <c r="AV49" s="2"/>
      <c r="AW49" s="2"/>
      <c r="AZ49" s="7">
        <v>10.8</v>
      </c>
      <c r="BA49">
        <v>0.24</v>
      </c>
      <c r="BB49" s="2"/>
      <c r="BC49" s="15"/>
      <c r="BD49">
        <v>532</v>
      </c>
      <c r="BE49">
        <v>139</v>
      </c>
      <c r="BF49" s="2"/>
      <c r="BG49" s="2"/>
      <c r="BH49" s="8"/>
      <c r="BJ49" s="7">
        <v>202</v>
      </c>
      <c r="BK49">
        <v>168.5</v>
      </c>
      <c r="BL49" s="15"/>
      <c r="BM49" s="7">
        <v>398</v>
      </c>
      <c r="BN49">
        <v>13.1</v>
      </c>
      <c r="BP49" s="15"/>
    </row>
    <row r="50" spans="1:68" x14ac:dyDescent="0.2">
      <c r="A50" t="s">
        <v>143</v>
      </c>
      <c r="B50">
        <v>2024</v>
      </c>
      <c r="C50" t="s">
        <v>215</v>
      </c>
      <c r="D50" s="34">
        <f t="shared" si="0"/>
        <v>2.8306225400000003E-2</v>
      </c>
      <c r="E50" s="34">
        <f t="shared" si="1"/>
        <v>2.2321892200000002E-2</v>
      </c>
      <c r="F50" s="34">
        <f t="shared" si="2"/>
        <v>5.9843332000000006E-3</v>
      </c>
      <c r="G50" s="28">
        <v>135</v>
      </c>
      <c r="H50" s="34">
        <f t="shared" si="3"/>
        <v>1.9311749999999999E-2</v>
      </c>
      <c r="I50" s="28">
        <v>3.9</v>
      </c>
      <c r="J50" s="34">
        <f t="shared" si="4"/>
        <v>4.76229E-4</v>
      </c>
      <c r="K50" s="34">
        <f t="shared" si="5"/>
        <v>23.600000000000005</v>
      </c>
      <c r="L50" s="34">
        <v>2.7824400000000006E-3</v>
      </c>
      <c r="M50" s="1"/>
      <c r="N50">
        <v>37.1</v>
      </c>
      <c r="O50" s="1">
        <f t="shared" si="6"/>
        <v>43.510880000000007</v>
      </c>
      <c r="P50">
        <v>88.9</v>
      </c>
      <c r="Q50" s="1">
        <f t="shared" si="7"/>
        <v>109.20476000000001</v>
      </c>
      <c r="R50">
        <v>10.55</v>
      </c>
      <c r="S50" s="1">
        <f t="shared" si="8"/>
        <v>12.746510000000001</v>
      </c>
      <c r="T50">
        <v>40.5</v>
      </c>
      <c r="U50" s="1">
        <f t="shared" si="9"/>
        <v>47.239200000000004</v>
      </c>
      <c r="V50">
        <v>9.07</v>
      </c>
      <c r="W50" s="17">
        <f t="shared" si="10"/>
        <v>10.517571999999999</v>
      </c>
      <c r="X50">
        <v>1.31</v>
      </c>
      <c r="Y50" s="1">
        <f t="shared" si="11"/>
        <v>1.5168489999999999</v>
      </c>
      <c r="Z50">
        <v>7.39</v>
      </c>
      <c r="AA50" s="1">
        <f t="shared" si="12"/>
        <v>8.5177139999999998</v>
      </c>
      <c r="AB50">
        <v>1.19</v>
      </c>
      <c r="AC50" s="1">
        <f t="shared" si="13"/>
        <v>1.3996779999999998</v>
      </c>
      <c r="AD50">
        <v>6.69</v>
      </c>
      <c r="AE50" s="17">
        <f t="shared" si="14"/>
        <v>7.6781129999999997</v>
      </c>
      <c r="AF50">
        <v>1.25</v>
      </c>
      <c r="AG50" s="17">
        <f t="shared" si="15"/>
        <v>1.431875</v>
      </c>
      <c r="AH50">
        <v>3.41</v>
      </c>
      <c r="AI50" s="1">
        <f t="shared" si="16"/>
        <v>3.8993350000000002</v>
      </c>
      <c r="AJ50">
        <v>0.44</v>
      </c>
      <c r="AK50" s="1">
        <f t="shared" si="17"/>
        <v>0.50252399999999997</v>
      </c>
      <c r="AL50">
        <v>2.3199999999999998</v>
      </c>
      <c r="AM50" s="1">
        <f t="shared" si="18"/>
        <v>2.6417839999999999</v>
      </c>
      <c r="AN50">
        <v>25.4</v>
      </c>
      <c r="AO50" s="1">
        <f t="shared" si="19"/>
        <v>32.255459999999999</v>
      </c>
      <c r="AP50" s="2"/>
      <c r="AQ50" s="2"/>
      <c r="AS50" s="7">
        <v>23.6</v>
      </c>
      <c r="AT50" s="1">
        <f t="shared" si="22"/>
        <v>2.7824400000000006E-3</v>
      </c>
      <c r="AU50">
        <v>20.9</v>
      </c>
      <c r="AV50" s="2"/>
      <c r="AW50" s="2"/>
      <c r="AZ50" s="7">
        <v>3.9</v>
      </c>
      <c r="BA50">
        <v>0.02</v>
      </c>
      <c r="BB50" s="2"/>
      <c r="BC50" s="15"/>
      <c r="BD50">
        <v>135</v>
      </c>
      <c r="BE50">
        <v>17.850000000000001</v>
      </c>
      <c r="BF50" s="2"/>
      <c r="BG50" s="2"/>
      <c r="BH50" s="8"/>
      <c r="BJ50" s="7">
        <v>71.599999999999994</v>
      </c>
      <c r="BK50">
        <v>65.900000000000006</v>
      </c>
      <c r="BL50" s="15"/>
      <c r="BM50" s="7">
        <v>11</v>
      </c>
      <c r="BN50">
        <v>1.1000000000000001</v>
      </c>
      <c r="BP50" s="15"/>
    </row>
    <row r="51" spans="1:68" x14ac:dyDescent="0.2">
      <c r="A51" t="s">
        <v>144</v>
      </c>
      <c r="B51">
        <v>2024</v>
      </c>
      <c r="C51" t="s">
        <v>215</v>
      </c>
      <c r="D51" s="34">
        <f t="shared" si="0"/>
        <v>0.14292488519999999</v>
      </c>
      <c r="E51" s="34">
        <f t="shared" si="1"/>
        <v>0.12871695599999999</v>
      </c>
      <c r="F51" s="34">
        <f t="shared" si="2"/>
        <v>1.42079292E-2</v>
      </c>
      <c r="G51" s="28">
        <v>331</v>
      </c>
      <c r="H51" s="34">
        <f t="shared" si="3"/>
        <v>4.7349550000000004E-2</v>
      </c>
      <c r="I51" s="28">
        <v>15</v>
      </c>
      <c r="J51" s="34">
        <f t="shared" si="4"/>
        <v>1.8316500000000002E-3</v>
      </c>
      <c r="K51" s="34">
        <f t="shared" si="5"/>
        <v>108.5</v>
      </c>
      <c r="L51" s="34">
        <v>1.279215E-2</v>
      </c>
      <c r="M51" s="1"/>
      <c r="N51">
        <v>218</v>
      </c>
      <c r="O51" s="1">
        <f t="shared" si="6"/>
        <v>255.6704</v>
      </c>
      <c r="P51">
        <v>529</v>
      </c>
      <c r="Q51" s="1">
        <f t="shared" si="7"/>
        <v>649.82359999999994</v>
      </c>
      <c r="R51">
        <v>60.8</v>
      </c>
      <c r="S51" s="1">
        <f t="shared" si="8"/>
        <v>73.458559999999991</v>
      </c>
      <c r="T51">
        <v>221</v>
      </c>
      <c r="U51" s="1">
        <f t="shared" si="9"/>
        <v>257.77440000000001</v>
      </c>
      <c r="V51">
        <v>43.5</v>
      </c>
      <c r="W51" s="17">
        <f t="shared" si="10"/>
        <v>50.442599999999999</v>
      </c>
      <c r="X51">
        <v>3.26</v>
      </c>
      <c r="Y51" s="1">
        <f t="shared" si="11"/>
        <v>3.7747539999999997</v>
      </c>
      <c r="Z51">
        <v>26.6</v>
      </c>
      <c r="AA51" s="1">
        <f t="shared" si="12"/>
        <v>30.659160000000004</v>
      </c>
      <c r="AB51">
        <v>3.23</v>
      </c>
      <c r="AC51" s="1">
        <f t="shared" si="13"/>
        <v>3.7991259999999998</v>
      </c>
      <c r="AD51">
        <v>15.3</v>
      </c>
      <c r="AE51" s="17">
        <f t="shared" si="14"/>
        <v>17.559809999999999</v>
      </c>
      <c r="AF51">
        <v>2.41</v>
      </c>
      <c r="AG51" s="17">
        <f t="shared" si="15"/>
        <v>2.7606549999999999</v>
      </c>
      <c r="AH51">
        <v>5.68</v>
      </c>
      <c r="AI51" s="1">
        <f t="shared" si="16"/>
        <v>6.4950799999999997</v>
      </c>
      <c r="AJ51">
        <v>0.66</v>
      </c>
      <c r="AK51" s="1">
        <f t="shared" si="17"/>
        <v>0.75378599999999996</v>
      </c>
      <c r="AL51">
        <v>3.53</v>
      </c>
      <c r="AM51" s="1">
        <f t="shared" si="18"/>
        <v>4.0196110000000003</v>
      </c>
      <c r="AN51">
        <v>56.9</v>
      </c>
      <c r="AO51" s="1">
        <f t="shared" si="19"/>
        <v>72.257310000000004</v>
      </c>
      <c r="AP51" s="2"/>
      <c r="AQ51" s="2"/>
      <c r="AS51" s="7">
        <v>108.5</v>
      </c>
      <c r="AT51" s="1">
        <f t="shared" si="22"/>
        <v>1.279215E-2</v>
      </c>
      <c r="AU51">
        <v>87.9</v>
      </c>
      <c r="AV51" s="2"/>
      <c r="AW51" s="2"/>
      <c r="AZ51" s="7">
        <v>15</v>
      </c>
      <c r="BA51">
        <v>0.16</v>
      </c>
      <c r="BB51" s="2"/>
      <c r="BC51" s="15"/>
      <c r="BD51">
        <v>331</v>
      </c>
      <c r="BE51">
        <v>49</v>
      </c>
      <c r="BF51" s="2"/>
      <c r="BG51" s="2"/>
      <c r="BH51" s="8"/>
      <c r="BJ51" s="7">
        <v>340</v>
      </c>
      <c r="BK51">
        <v>308</v>
      </c>
      <c r="BL51" s="15"/>
      <c r="BM51" s="7">
        <v>23</v>
      </c>
      <c r="BN51">
        <v>1.3</v>
      </c>
      <c r="BP51" s="15"/>
    </row>
    <row r="52" spans="1:68" x14ac:dyDescent="0.2">
      <c r="A52" t="s">
        <v>145</v>
      </c>
      <c r="B52">
        <v>2024</v>
      </c>
      <c r="C52" t="s">
        <v>215</v>
      </c>
      <c r="D52" s="34">
        <f t="shared" si="0"/>
        <v>0.28643805109999998</v>
      </c>
      <c r="E52" s="34">
        <f t="shared" si="1"/>
        <v>0.25071878799999997</v>
      </c>
      <c r="F52" s="34">
        <f t="shared" si="2"/>
        <v>3.5719263100000002E-2</v>
      </c>
      <c r="G52" s="28">
        <v>3000</v>
      </c>
      <c r="H52" s="34">
        <f t="shared" si="3"/>
        <v>0.42914999999999998</v>
      </c>
      <c r="I52" s="28">
        <v>176.5</v>
      </c>
      <c r="J52" s="34">
        <f t="shared" si="4"/>
        <v>2.1552415000000002E-2</v>
      </c>
      <c r="K52" s="34" t="s">
        <v>87</v>
      </c>
      <c r="L52" s="28" t="s">
        <v>198</v>
      </c>
      <c r="N52">
        <v>435</v>
      </c>
      <c r="O52" s="1">
        <f t="shared" si="6"/>
        <v>510.16800000000001</v>
      </c>
      <c r="P52">
        <v>998</v>
      </c>
      <c r="Q52" s="1">
        <f t="shared" si="7"/>
        <v>1225.9431999999999</v>
      </c>
      <c r="R52">
        <v>120</v>
      </c>
      <c r="S52" s="1">
        <f t="shared" si="8"/>
        <v>144.98399999999998</v>
      </c>
      <c r="T52">
        <v>447</v>
      </c>
      <c r="U52" s="1">
        <f t="shared" si="9"/>
        <v>521.38080000000002</v>
      </c>
      <c r="V52">
        <v>90.3</v>
      </c>
      <c r="W52" s="17">
        <f t="shared" si="10"/>
        <v>104.71187999999999</v>
      </c>
      <c r="X52">
        <v>6.9</v>
      </c>
      <c r="Y52" s="1">
        <f t="shared" si="11"/>
        <v>7.9895100000000001</v>
      </c>
      <c r="Z52">
        <v>60.5</v>
      </c>
      <c r="AA52" s="1">
        <f t="shared" si="12"/>
        <v>69.732300000000009</v>
      </c>
      <c r="AB52">
        <v>7.85</v>
      </c>
      <c r="AC52" s="1">
        <f t="shared" si="13"/>
        <v>9.2331699999999994</v>
      </c>
      <c r="AD52">
        <v>38.700000000000003</v>
      </c>
      <c r="AE52" s="17">
        <f t="shared" si="14"/>
        <v>44.415990000000001</v>
      </c>
      <c r="AF52">
        <v>6.41</v>
      </c>
      <c r="AG52" s="17">
        <f t="shared" si="15"/>
        <v>7.3426549999999997</v>
      </c>
      <c r="AH52">
        <v>15.25</v>
      </c>
      <c r="AI52" s="1">
        <f t="shared" si="16"/>
        <v>17.438375000000001</v>
      </c>
      <c r="AJ52">
        <v>1.86</v>
      </c>
      <c r="AK52" s="1">
        <f t="shared" si="17"/>
        <v>2.1243059999999998</v>
      </c>
      <c r="AL52">
        <v>10.75</v>
      </c>
      <c r="AM52" s="1">
        <f t="shared" si="18"/>
        <v>12.241025</v>
      </c>
      <c r="AN52">
        <v>147</v>
      </c>
      <c r="AO52" s="1">
        <f t="shared" si="19"/>
        <v>186.67529999999999</v>
      </c>
      <c r="AP52" s="2"/>
      <c r="AQ52" s="2"/>
      <c r="AS52" s="18" t="s">
        <v>87</v>
      </c>
      <c r="AT52" s="1" t="s">
        <v>198</v>
      </c>
      <c r="AU52">
        <v>1600</v>
      </c>
      <c r="AV52" s="2"/>
      <c r="AW52" s="2"/>
      <c r="AZ52" s="7">
        <v>176.5</v>
      </c>
      <c r="BA52">
        <v>38.5</v>
      </c>
      <c r="BB52" s="2"/>
      <c r="BC52" s="15"/>
      <c r="BD52" s="3" t="s">
        <v>86</v>
      </c>
      <c r="BE52" s="3" t="s">
        <v>84</v>
      </c>
      <c r="BF52" s="2"/>
      <c r="BG52" s="2"/>
      <c r="BH52" s="8"/>
      <c r="BJ52" s="7">
        <v>836</v>
      </c>
      <c r="BK52">
        <v>730</v>
      </c>
      <c r="BL52" s="15"/>
      <c r="BM52" s="7">
        <v>669</v>
      </c>
      <c r="BN52">
        <v>13.2</v>
      </c>
      <c r="BP52" s="15"/>
    </row>
    <row r="53" spans="1:68" x14ac:dyDescent="0.2">
      <c r="A53" t="s">
        <v>146</v>
      </c>
      <c r="B53">
        <v>2024</v>
      </c>
      <c r="C53" t="s">
        <v>215</v>
      </c>
      <c r="D53" s="34">
        <f t="shared" si="0"/>
        <v>3.6741983899999997E-2</v>
      </c>
      <c r="E53" s="34">
        <f t="shared" si="1"/>
        <v>2.7798160999999998E-2</v>
      </c>
      <c r="F53" s="34">
        <f t="shared" si="2"/>
        <v>8.9438229000000005E-3</v>
      </c>
      <c r="G53" s="28">
        <v>234</v>
      </c>
      <c r="H53" s="34">
        <f t="shared" si="3"/>
        <v>3.3473700000000002E-2</v>
      </c>
      <c r="I53" s="28">
        <v>10</v>
      </c>
      <c r="J53" s="34">
        <f t="shared" si="4"/>
        <v>1.2211000000000001E-3</v>
      </c>
      <c r="K53" s="34">
        <f t="shared" si="5"/>
        <v>64.2</v>
      </c>
      <c r="L53" s="34">
        <v>7.56918E-3</v>
      </c>
      <c r="N53">
        <v>45.9</v>
      </c>
      <c r="O53" s="1">
        <f t="shared" si="6"/>
        <v>53.831520000000005</v>
      </c>
      <c r="P53">
        <v>108.5</v>
      </c>
      <c r="Q53" s="1">
        <f t="shared" si="7"/>
        <v>133.28139999999999</v>
      </c>
      <c r="R53">
        <v>13.35</v>
      </c>
      <c r="S53" s="1">
        <f t="shared" si="8"/>
        <v>16.129469999999998</v>
      </c>
      <c r="T53">
        <v>51.6</v>
      </c>
      <c r="U53" s="1">
        <f t="shared" si="9"/>
        <v>60.186240000000005</v>
      </c>
      <c r="V53">
        <v>12.55</v>
      </c>
      <c r="W53" s="17">
        <f t="shared" si="10"/>
        <v>14.55298</v>
      </c>
      <c r="X53">
        <v>1.54</v>
      </c>
      <c r="Y53" s="1">
        <f t="shared" si="11"/>
        <v>1.783166</v>
      </c>
      <c r="Z53">
        <v>10.55</v>
      </c>
      <c r="AA53" s="1">
        <f t="shared" si="12"/>
        <v>12.159930000000001</v>
      </c>
      <c r="AB53">
        <v>1.69</v>
      </c>
      <c r="AC53" s="1">
        <f t="shared" si="13"/>
        <v>1.9877779999999998</v>
      </c>
      <c r="AD53">
        <v>9.74</v>
      </c>
      <c r="AE53" s="17">
        <f t="shared" si="14"/>
        <v>11.178597999999999</v>
      </c>
      <c r="AF53">
        <v>1.8</v>
      </c>
      <c r="AG53" s="17">
        <f t="shared" si="15"/>
        <v>2.0619000000000001</v>
      </c>
      <c r="AH53">
        <v>4.7300000000000004</v>
      </c>
      <c r="AI53" s="1">
        <f t="shared" si="16"/>
        <v>5.4087550000000002</v>
      </c>
      <c r="AJ53">
        <v>0.63</v>
      </c>
      <c r="AK53" s="1">
        <f t="shared" si="17"/>
        <v>0.71952299999999991</v>
      </c>
      <c r="AL53">
        <v>3.27</v>
      </c>
      <c r="AM53" s="1">
        <f t="shared" si="18"/>
        <v>3.7235490000000002</v>
      </c>
      <c r="AN53">
        <v>39.700000000000003</v>
      </c>
      <c r="AO53" s="1">
        <f t="shared" si="19"/>
        <v>50.415030000000002</v>
      </c>
      <c r="AP53" s="2"/>
      <c r="AQ53" s="2"/>
      <c r="AS53" s="7">
        <v>64.2</v>
      </c>
      <c r="AT53" s="1">
        <f t="shared" si="22"/>
        <v>7.56918E-3</v>
      </c>
      <c r="AU53">
        <v>52.8</v>
      </c>
      <c r="AV53" s="2"/>
      <c r="AW53" s="2"/>
      <c r="AZ53" s="7">
        <v>10</v>
      </c>
      <c r="BA53">
        <v>0.09</v>
      </c>
      <c r="BB53" s="2"/>
      <c r="BC53" s="15"/>
      <c r="BD53">
        <v>234</v>
      </c>
      <c r="BE53">
        <v>45.3</v>
      </c>
      <c r="BF53" s="2"/>
      <c r="BG53" s="2"/>
      <c r="BH53" s="8"/>
      <c r="BJ53" s="7">
        <v>85.5</v>
      </c>
      <c r="BK53">
        <v>79.3</v>
      </c>
      <c r="BL53" s="15"/>
      <c r="BM53" s="7">
        <v>70</v>
      </c>
      <c r="BN53">
        <v>2.5</v>
      </c>
      <c r="BP53" s="15"/>
    </row>
    <row r="54" spans="1:68" x14ac:dyDescent="0.2">
      <c r="A54" t="s">
        <v>147</v>
      </c>
      <c r="B54">
        <v>2024</v>
      </c>
      <c r="C54" t="s">
        <v>215</v>
      </c>
      <c r="D54" s="34">
        <f t="shared" si="0"/>
        <v>2.8431144000000002E-2</v>
      </c>
      <c r="E54" s="34">
        <f t="shared" si="1"/>
        <v>1.9765758600000002E-2</v>
      </c>
      <c r="F54" s="34">
        <f t="shared" si="2"/>
        <v>8.6653853999999995E-3</v>
      </c>
      <c r="G54" s="28">
        <v>184.5</v>
      </c>
      <c r="H54" s="34">
        <f t="shared" si="3"/>
        <v>2.6392725000000002E-2</v>
      </c>
      <c r="I54" s="28">
        <v>7</v>
      </c>
      <c r="J54" s="34">
        <f t="shared" si="4"/>
        <v>8.5477000000000003E-4</v>
      </c>
      <c r="K54" s="34">
        <f t="shared" si="5"/>
        <v>32.4</v>
      </c>
      <c r="L54" s="34">
        <v>3.8199599999999998E-3</v>
      </c>
      <c r="N54">
        <v>31.7</v>
      </c>
      <c r="O54" s="1">
        <f t="shared" si="6"/>
        <v>37.177759999999999</v>
      </c>
      <c r="P54">
        <v>75.8</v>
      </c>
      <c r="Q54" s="1">
        <f t="shared" si="7"/>
        <v>93.112719999999996</v>
      </c>
      <c r="R54">
        <v>9.43</v>
      </c>
      <c r="S54" s="1">
        <f t="shared" si="8"/>
        <v>11.393325999999998</v>
      </c>
      <c r="T54">
        <v>37.5</v>
      </c>
      <c r="U54" s="1">
        <f t="shared" si="9"/>
        <v>43.74</v>
      </c>
      <c r="V54">
        <v>10.55</v>
      </c>
      <c r="W54" s="17">
        <f t="shared" si="10"/>
        <v>12.233780000000001</v>
      </c>
      <c r="X54">
        <v>1.38</v>
      </c>
      <c r="Y54" s="1">
        <f t="shared" si="11"/>
        <v>1.5979019999999997</v>
      </c>
      <c r="Z54">
        <v>9.4</v>
      </c>
      <c r="AA54" s="1">
        <f t="shared" si="12"/>
        <v>10.834440000000001</v>
      </c>
      <c r="AB54">
        <v>1.62</v>
      </c>
      <c r="AC54" s="1">
        <f t="shared" si="13"/>
        <v>1.9054439999999999</v>
      </c>
      <c r="AD54">
        <v>9.86</v>
      </c>
      <c r="AE54" s="17">
        <f t="shared" si="14"/>
        <v>11.316322</v>
      </c>
      <c r="AF54">
        <v>1.9</v>
      </c>
      <c r="AG54" s="17">
        <f t="shared" si="15"/>
        <v>2.17645</v>
      </c>
      <c r="AH54">
        <v>4.8499999999999996</v>
      </c>
      <c r="AI54" s="1">
        <f t="shared" si="16"/>
        <v>5.5459749999999994</v>
      </c>
      <c r="AJ54">
        <v>0.64</v>
      </c>
      <c r="AK54" s="1">
        <f t="shared" si="17"/>
        <v>0.73094399999999993</v>
      </c>
      <c r="AL54">
        <v>3.21</v>
      </c>
      <c r="AM54" s="1">
        <f t="shared" si="18"/>
        <v>3.655227</v>
      </c>
      <c r="AN54">
        <v>38.5</v>
      </c>
      <c r="AO54" s="1">
        <f t="shared" si="19"/>
        <v>48.891150000000003</v>
      </c>
      <c r="AP54" s="2"/>
      <c r="AQ54" s="2"/>
      <c r="AS54" s="7">
        <v>32.4</v>
      </c>
      <c r="AT54" s="1">
        <f t="shared" si="22"/>
        <v>3.8199599999999998E-3</v>
      </c>
      <c r="AU54">
        <v>26.1</v>
      </c>
      <c r="AV54" s="2"/>
      <c r="AW54" s="2"/>
      <c r="AZ54" s="7">
        <v>7</v>
      </c>
      <c r="BA54">
        <v>0.04</v>
      </c>
      <c r="BB54" s="2"/>
      <c r="BC54" s="15"/>
      <c r="BD54">
        <v>184.5</v>
      </c>
      <c r="BE54">
        <v>32</v>
      </c>
      <c r="BF54" s="2"/>
      <c r="BG54" s="2"/>
      <c r="BH54" s="8"/>
      <c r="BJ54" s="7">
        <v>72.400000000000006</v>
      </c>
      <c r="BK54">
        <v>64.099999999999994</v>
      </c>
      <c r="BL54" s="15"/>
      <c r="BM54" s="7">
        <v>27</v>
      </c>
      <c r="BN54">
        <v>2.1</v>
      </c>
      <c r="BP54" s="15"/>
    </row>
    <row r="55" spans="1:68" x14ac:dyDescent="0.2">
      <c r="A55" t="s">
        <v>148</v>
      </c>
      <c r="B55">
        <v>2024</v>
      </c>
      <c r="C55" t="s">
        <v>215</v>
      </c>
      <c r="D55" s="34">
        <f t="shared" si="0"/>
        <v>0.11303792039999999</v>
      </c>
      <c r="E55" s="34">
        <f t="shared" si="1"/>
        <v>7.7419851999999997E-2</v>
      </c>
      <c r="F55" s="34">
        <f t="shared" si="2"/>
        <v>3.5618068400000001E-2</v>
      </c>
      <c r="G55" s="28">
        <v>426</v>
      </c>
      <c r="H55" s="34">
        <f t="shared" si="3"/>
        <v>6.0939300000000002E-2</v>
      </c>
      <c r="I55" s="28">
        <v>23.4</v>
      </c>
      <c r="J55" s="34">
        <f t="shared" si="4"/>
        <v>2.8573740000000002E-3</v>
      </c>
      <c r="K55" s="34">
        <f t="shared" si="5"/>
        <v>75.400000000000006</v>
      </c>
      <c r="L55" s="34">
        <v>8.8896600000000006E-3</v>
      </c>
      <c r="N55">
        <v>123.5</v>
      </c>
      <c r="O55" s="1">
        <f t="shared" si="6"/>
        <v>144.8408</v>
      </c>
      <c r="P55">
        <v>297</v>
      </c>
      <c r="Q55" s="1">
        <f t="shared" si="7"/>
        <v>364.83479999999997</v>
      </c>
      <c r="R55">
        <v>37</v>
      </c>
      <c r="S55" s="1">
        <f t="shared" si="8"/>
        <v>44.703399999999995</v>
      </c>
      <c r="T55">
        <v>147.5</v>
      </c>
      <c r="U55" s="1">
        <f t="shared" si="9"/>
        <v>172.04400000000001</v>
      </c>
      <c r="V55">
        <v>41.2</v>
      </c>
      <c r="W55" s="17">
        <f t="shared" si="10"/>
        <v>47.77552</v>
      </c>
      <c r="X55">
        <v>4.8499999999999996</v>
      </c>
      <c r="Y55" s="1">
        <f t="shared" si="11"/>
        <v>5.6158149999999996</v>
      </c>
      <c r="Z55">
        <v>38.700000000000003</v>
      </c>
      <c r="AA55" s="1">
        <f t="shared" si="12"/>
        <v>44.605620000000009</v>
      </c>
      <c r="AB55">
        <v>6.57</v>
      </c>
      <c r="AC55" s="1">
        <f t="shared" si="13"/>
        <v>7.7276340000000001</v>
      </c>
      <c r="AD55">
        <v>38.799999999999997</v>
      </c>
      <c r="AE55" s="17">
        <f t="shared" si="14"/>
        <v>44.530759999999994</v>
      </c>
      <c r="AF55">
        <v>7.24</v>
      </c>
      <c r="AG55" s="17">
        <f t="shared" si="15"/>
        <v>8.2934199999999993</v>
      </c>
      <c r="AH55">
        <v>18.399999999999999</v>
      </c>
      <c r="AI55" s="1">
        <f t="shared" si="16"/>
        <v>21.040399999999998</v>
      </c>
      <c r="AJ55">
        <v>2.4</v>
      </c>
      <c r="AK55" s="1">
        <f t="shared" si="17"/>
        <v>2.7410399999999995</v>
      </c>
      <c r="AL55">
        <v>12.85</v>
      </c>
      <c r="AM55" s="1">
        <f t="shared" si="18"/>
        <v>14.632295000000001</v>
      </c>
      <c r="AN55">
        <v>163</v>
      </c>
      <c r="AO55" s="1">
        <f t="shared" si="19"/>
        <v>206.99370000000002</v>
      </c>
      <c r="AP55" s="2"/>
      <c r="AQ55" s="2"/>
      <c r="AS55" s="7">
        <v>75.400000000000006</v>
      </c>
      <c r="AT55" s="1">
        <f t="shared" si="22"/>
        <v>8.8896600000000006E-3</v>
      </c>
      <c r="AU55">
        <v>66.599999999999994</v>
      </c>
      <c r="AV55" s="2"/>
      <c r="AW55" s="2"/>
      <c r="AZ55" s="7">
        <v>23.4</v>
      </c>
      <c r="BA55">
        <v>0.26</v>
      </c>
      <c r="BB55" s="2"/>
      <c r="BC55" s="15"/>
      <c r="BD55">
        <v>426</v>
      </c>
      <c r="BE55">
        <v>75.2</v>
      </c>
      <c r="BF55" s="2"/>
      <c r="BG55" s="2"/>
      <c r="BH55" s="8"/>
      <c r="BJ55" s="7">
        <v>601</v>
      </c>
      <c r="BK55">
        <v>570</v>
      </c>
      <c r="BL55" s="15"/>
      <c r="BM55" s="7">
        <v>51</v>
      </c>
      <c r="BN55">
        <v>2.8</v>
      </c>
      <c r="BP55" s="15"/>
    </row>
    <row r="56" spans="1:68" x14ac:dyDescent="0.2">
      <c r="A56" t="s">
        <v>149</v>
      </c>
      <c r="B56">
        <v>2024</v>
      </c>
      <c r="C56" t="s">
        <v>215</v>
      </c>
      <c r="D56" s="34">
        <f t="shared" si="0"/>
        <v>0.14835425830000001</v>
      </c>
      <c r="E56" s="34">
        <f t="shared" si="1"/>
        <v>0.12354577200000001</v>
      </c>
      <c r="F56" s="34">
        <f t="shared" si="2"/>
        <v>2.4808486300000002E-2</v>
      </c>
      <c r="G56" s="28">
        <v>350</v>
      </c>
      <c r="H56" s="34">
        <f t="shared" si="3"/>
        <v>5.0067500000000001E-2</v>
      </c>
      <c r="I56" s="28">
        <v>18</v>
      </c>
      <c r="J56" s="34">
        <f t="shared" si="4"/>
        <v>2.19798E-3</v>
      </c>
      <c r="K56" s="34">
        <f t="shared" si="5"/>
        <v>66.599999999999994</v>
      </c>
      <c r="L56" s="34">
        <v>7.8521400000000005E-3</v>
      </c>
      <c r="N56">
        <v>207</v>
      </c>
      <c r="O56" s="1">
        <f t="shared" si="6"/>
        <v>242.76960000000003</v>
      </c>
      <c r="P56">
        <v>504</v>
      </c>
      <c r="Q56" s="1">
        <f t="shared" si="7"/>
        <v>619.11360000000002</v>
      </c>
      <c r="R56">
        <v>57.2</v>
      </c>
      <c r="S56" s="1">
        <f t="shared" si="8"/>
        <v>69.109039999999993</v>
      </c>
      <c r="T56">
        <v>215</v>
      </c>
      <c r="U56" s="1">
        <f t="shared" si="9"/>
        <v>250.77600000000001</v>
      </c>
      <c r="V56">
        <v>46.3</v>
      </c>
      <c r="W56" s="17">
        <f t="shared" si="10"/>
        <v>53.689479999999996</v>
      </c>
      <c r="X56">
        <v>4.0199999999999996</v>
      </c>
      <c r="Y56" s="1">
        <f t="shared" si="11"/>
        <v>4.6547579999999993</v>
      </c>
      <c r="Z56">
        <v>33.299999999999997</v>
      </c>
      <c r="AA56" s="1">
        <f t="shared" si="12"/>
        <v>38.38158</v>
      </c>
      <c r="AB56">
        <v>4.83</v>
      </c>
      <c r="AC56" s="1">
        <f t="shared" si="13"/>
        <v>5.6810459999999994</v>
      </c>
      <c r="AD56">
        <v>26.5</v>
      </c>
      <c r="AE56" s="17">
        <f t="shared" si="14"/>
        <v>30.41405</v>
      </c>
      <c r="AF56">
        <v>4.87</v>
      </c>
      <c r="AG56" s="17">
        <f t="shared" si="15"/>
        <v>5.5785850000000003</v>
      </c>
      <c r="AH56">
        <v>12.2</v>
      </c>
      <c r="AI56" s="1">
        <f t="shared" si="16"/>
        <v>13.950699999999999</v>
      </c>
      <c r="AJ56">
        <v>1.53</v>
      </c>
      <c r="AK56" s="1">
        <f t="shared" si="17"/>
        <v>1.7474129999999999</v>
      </c>
      <c r="AL56">
        <v>8.1300000000000008</v>
      </c>
      <c r="AM56" s="1">
        <f t="shared" si="18"/>
        <v>9.2576310000000017</v>
      </c>
      <c r="AN56">
        <v>109</v>
      </c>
      <c r="AO56" s="1">
        <f t="shared" si="19"/>
        <v>138.41910000000001</v>
      </c>
      <c r="AP56" s="2"/>
      <c r="AQ56" s="2"/>
      <c r="AS56" s="7">
        <v>66.599999999999994</v>
      </c>
      <c r="AT56" s="1">
        <f t="shared" si="22"/>
        <v>7.8521400000000005E-3</v>
      </c>
      <c r="AU56">
        <v>54.3</v>
      </c>
      <c r="AV56" s="2"/>
      <c r="AW56" s="2"/>
      <c r="AZ56" s="7">
        <v>18</v>
      </c>
      <c r="BA56">
        <v>0.15</v>
      </c>
      <c r="BB56" s="2"/>
      <c r="BC56" s="15"/>
      <c r="BD56">
        <v>350</v>
      </c>
      <c r="BE56">
        <v>63.9</v>
      </c>
      <c r="BF56" s="2"/>
      <c r="BG56" s="2"/>
      <c r="BH56" s="8"/>
      <c r="BJ56" s="7">
        <v>499</v>
      </c>
      <c r="BK56">
        <v>490</v>
      </c>
      <c r="BL56" s="15"/>
      <c r="BM56" s="7">
        <v>76</v>
      </c>
      <c r="BN56">
        <v>4</v>
      </c>
      <c r="BP56" s="15"/>
    </row>
    <row r="57" spans="1:68" x14ac:dyDescent="0.2">
      <c r="A57" t="s">
        <v>150</v>
      </c>
      <c r="B57">
        <v>2024</v>
      </c>
      <c r="C57" t="s">
        <v>215</v>
      </c>
      <c r="D57" s="34">
        <f t="shared" si="0"/>
        <v>4.4446297900000001E-2</v>
      </c>
      <c r="E57" s="34">
        <f t="shared" si="1"/>
        <v>3.6060344000000001E-2</v>
      </c>
      <c r="F57" s="34">
        <f t="shared" si="2"/>
        <v>8.3859539000000014E-3</v>
      </c>
      <c r="G57" s="28">
        <v>227</v>
      </c>
      <c r="H57" s="34">
        <f t="shared" si="3"/>
        <v>3.2472349999999997E-2</v>
      </c>
      <c r="I57" s="28">
        <v>9.1</v>
      </c>
      <c r="J57" s="34">
        <f t="shared" si="4"/>
        <v>1.111201E-3</v>
      </c>
      <c r="K57" s="34">
        <f t="shared" si="5"/>
        <v>78.400000000000006</v>
      </c>
      <c r="L57" s="34">
        <v>9.2433600000000008E-3</v>
      </c>
      <c r="N57">
        <v>59.6</v>
      </c>
      <c r="O57" s="1">
        <f t="shared" si="6"/>
        <v>69.898880000000005</v>
      </c>
      <c r="P57">
        <v>144</v>
      </c>
      <c r="Q57" s="1">
        <f t="shared" si="7"/>
        <v>176.8896</v>
      </c>
      <c r="R57">
        <v>17.100000000000001</v>
      </c>
      <c r="S57" s="1">
        <f t="shared" si="8"/>
        <v>20.660220000000002</v>
      </c>
      <c r="T57">
        <v>65.400000000000006</v>
      </c>
      <c r="U57" s="1">
        <f t="shared" si="9"/>
        <v>76.282560000000018</v>
      </c>
      <c r="V57">
        <v>14.55</v>
      </c>
      <c r="W57" s="17">
        <f t="shared" si="10"/>
        <v>16.87218</v>
      </c>
      <c r="X57">
        <v>1.79</v>
      </c>
      <c r="Y57" s="1">
        <f t="shared" si="11"/>
        <v>2.072641</v>
      </c>
      <c r="Z57">
        <v>10.95</v>
      </c>
      <c r="AA57" s="1">
        <f t="shared" si="12"/>
        <v>12.62097</v>
      </c>
      <c r="AB57">
        <v>1.68</v>
      </c>
      <c r="AC57" s="1">
        <f t="shared" si="13"/>
        <v>1.9760159999999998</v>
      </c>
      <c r="AD57">
        <v>8.68</v>
      </c>
      <c r="AE57" s="17">
        <f t="shared" si="14"/>
        <v>9.9620359999999994</v>
      </c>
      <c r="AF57">
        <v>1.61</v>
      </c>
      <c r="AG57" s="17">
        <f t="shared" si="15"/>
        <v>1.844255</v>
      </c>
      <c r="AH57">
        <v>4.1500000000000004</v>
      </c>
      <c r="AI57" s="1">
        <f t="shared" si="16"/>
        <v>4.7455250000000007</v>
      </c>
      <c r="AJ57">
        <v>0.52</v>
      </c>
      <c r="AK57" s="1">
        <f t="shared" si="17"/>
        <v>0.59389199999999998</v>
      </c>
      <c r="AL57">
        <v>3.02</v>
      </c>
      <c r="AM57" s="1">
        <f t="shared" si="18"/>
        <v>3.4388740000000002</v>
      </c>
      <c r="AN57">
        <v>36.700000000000003</v>
      </c>
      <c r="AO57" s="1">
        <f t="shared" si="19"/>
        <v>46.605330000000002</v>
      </c>
      <c r="AP57" s="2"/>
      <c r="AQ57" s="2"/>
      <c r="AS57" s="7">
        <v>78.400000000000006</v>
      </c>
      <c r="AT57" s="1">
        <f t="shared" si="22"/>
        <v>9.2433600000000008E-3</v>
      </c>
      <c r="AU57">
        <v>70.400000000000006</v>
      </c>
      <c r="AV57" s="2"/>
      <c r="AW57" s="2"/>
      <c r="AZ57" s="7">
        <v>9.1</v>
      </c>
      <c r="BA57">
        <v>0.09</v>
      </c>
      <c r="BB57" s="2"/>
      <c r="BC57" s="15"/>
      <c r="BD57">
        <v>227</v>
      </c>
      <c r="BE57">
        <v>52.5</v>
      </c>
      <c r="BF57" s="2"/>
      <c r="BG57" s="2"/>
      <c r="BH57" s="8"/>
      <c r="BJ57" s="7">
        <v>103</v>
      </c>
      <c r="BK57">
        <v>98.8</v>
      </c>
      <c r="BL57" s="15"/>
      <c r="BM57" s="7">
        <v>137</v>
      </c>
      <c r="BN57">
        <v>3.4</v>
      </c>
      <c r="BP57" s="15"/>
    </row>
    <row r="58" spans="1:68" x14ac:dyDescent="0.2">
      <c r="A58" t="s">
        <v>151</v>
      </c>
      <c r="B58">
        <v>2024</v>
      </c>
      <c r="C58" t="s">
        <v>215</v>
      </c>
      <c r="D58" s="34">
        <f t="shared" si="0"/>
        <v>2.6484088499999996E-2</v>
      </c>
      <c r="E58" s="34">
        <f t="shared" si="1"/>
        <v>2.2081333999999998E-2</v>
      </c>
      <c r="F58" s="34">
        <f t="shared" si="2"/>
        <v>4.4027544999999998E-3</v>
      </c>
      <c r="G58" s="28">
        <v>203</v>
      </c>
      <c r="H58" s="34">
        <f t="shared" si="3"/>
        <v>2.903915E-2</v>
      </c>
      <c r="I58" s="28">
        <v>9.5</v>
      </c>
      <c r="J58" s="34">
        <f t="shared" si="4"/>
        <v>1.160045E-3</v>
      </c>
      <c r="K58" s="34">
        <f t="shared" si="5"/>
        <v>64.2</v>
      </c>
      <c r="L58" s="34">
        <v>7.56918E-3</v>
      </c>
      <c r="N58">
        <v>33.6</v>
      </c>
      <c r="O58" s="1">
        <f t="shared" si="6"/>
        <v>39.406080000000003</v>
      </c>
      <c r="P58">
        <v>92.5</v>
      </c>
      <c r="Q58" s="1">
        <f t="shared" si="7"/>
        <v>113.627</v>
      </c>
      <c r="R58">
        <v>10.1</v>
      </c>
      <c r="S58" s="1">
        <f t="shared" si="8"/>
        <v>12.202819999999999</v>
      </c>
      <c r="T58">
        <v>38.9</v>
      </c>
      <c r="U58" s="1">
        <f t="shared" si="9"/>
        <v>45.372959999999999</v>
      </c>
      <c r="V58">
        <v>8.8000000000000007</v>
      </c>
      <c r="W58" s="17">
        <f t="shared" si="10"/>
        <v>10.20448</v>
      </c>
      <c r="X58">
        <v>1.08</v>
      </c>
      <c r="Y58" s="1">
        <f t="shared" si="11"/>
        <v>1.250532</v>
      </c>
      <c r="Z58">
        <v>6.33</v>
      </c>
      <c r="AA58" s="1">
        <f t="shared" si="12"/>
        <v>7.2959580000000006</v>
      </c>
      <c r="AB58">
        <v>0.86</v>
      </c>
      <c r="AC58" s="1">
        <f t="shared" si="13"/>
        <v>1.0115319999999999</v>
      </c>
      <c r="AD58">
        <v>4.45</v>
      </c>
      <c r="AE58" s="17">
        <f t="shared" si="14"/>
        <v>5.1072649999999999</v>
      </c>
      <c r="AF58">
        <v>0.77</v>
      </c>
      <c r="AG58" s="17">
        <f t="shared" si="15"/>
        <v>0.88203500000000001</v>
      </c>
      <c r="AH58">
        <v>1.95</v>
      </c>
      <c r="AI58" s="1">
        <f t="shared" si="16"/>
        <v>2.2298249999999999</v>
      </c>
      <c r="AJ58">
        <v>0.25</v>
      </c>
      <c r="AK58" s="1">
        <f t="shared" si="17"/>
        <v>0.28552499999999997</v>
      </c>
      <c r="AL58">
        <v>1.39</v>
      </c>
      <c r="AM58" s="1">
        <f t="shared" si="18"/>
        <v>1.5827929999999999</v>
      </c>
      <c r="AN58">
        <v>19.2</v>
      </c>
      <c r="AO58" s="1">
        <f t="shared" si="19"/>
        <v>24.382079999999998</v>
      </c>
      <c r="AP58" s="2"/>
      <c r="AQ58" s="2"/>
      <c r="AS58" s="7">
        <v>64.2</v>
      </c>
      <c r="AT58" s="1">
        <f t="shared" si="22"/>
        <v>7.56918E-3</v>
      </c>
      <c r="AU58">
        <v>54.5</v>
      </c>
      <c r="AV58" s="2"/>
      <c r="AW58" s="2"/>
      <c r="AZ58" s="7">
        <v>9.5</v>
      </c>
      <c r="BA58">
        <v>0.06</v>
      </c>
      <c r="BB58" s="2"/>
      <c r="BC58" s="15"/>
      <c r="BD58">
        <v>203</v>
      </c>
      <c r="BE58">
        <v>43</v>
      </c>
      <c r="BF58" s="2"/>
      <c r="BG58" s="2"/>
      <c r="BH58" s="8"/>
      <c r="BJ58" s="7">
        <v>87.1</v>
      </c>
      <c r="BK58">
        <v>81.3</v>
      </c>
      <c r="BL58" s="15"/>
      <c r="BM58" s="7">
        <v>27</v>
      </c>
      <c r="BN58">
        <v>1.6</v>
      </c>
      <c r="BP58" s="15"/>
    </row>
    <row r="59" spans="1:68" x14ac:dyDescent="0.2">
      <c r="A59" t="s">
        <v>152</v>
      </c>
      <c r="B59">
        <v>2024</v>
      </c>
      <c r="C59" t="s">
        <v>215</v>
      </c>
      <c r="D59" s="34">
        <f t="shared" si="0"/>
        <v>1.7317020900000001E-2</v>
      </c>
      <c r="E59" s="34">
        <f t="shared" si="1"/>
        <v>1.25232126E-2</v>
      </c>
      <c r="F59" s="34">
        <f t="shared" si="2"/>
        <v>4.7938082999999998E-3</v>
      </c>
      <c r="G59" s="28">
        <v>269</v>
      </c>
      <c r="H59" s="34">
        <f t="shared" si="3"/>
        <v>3.8480449999999999E-2</v>
      </c>
      <c r="I59" s="28">
        <v>13.2</v>
      </c>
      <c r="J59" s="34">
        <f t="shared" si="4"/>
        <v>1.611852E-3</v>
      </c>
      <c r="K59" s="34">
        <f t="shared" si="5"/>
        <v>83.4</v>
      </c>
      <c r="L59" s="34">
        <v>9.8328600000000006E-3</v>
      </c>
      <c r="N59">
        <v>14.1</v>
      </c>
      <c r="O59" s="1">
        <f t="shared" si="6"/>
        <v>16.536480000000001</v>
      </c>
      <c r="P59">
        <v>51.4</v>
      </c>
      <c r="Q59" s="1">
        <f t="shared" si="7"/>
        <v>63.139759999999995</v>
      </c>
      <c r="R59">
        <v>6.13</v>
      </c>
      <c r="S59" s="1">
        <f t="shared" si="8"/>
        <v>7.4062659999999996</v>
      </c>
      <c r="T59">
        <v>25.4</v>
      </c>
      <c r="U59" s="1">
        <f t="shared" si="9"/>
        <v>29.626560000000001</v>
      </c>
      <c r="V59">
        <v>7.35</v>
      </c>
      <c r="W59" s="17">
        <f t="shared" si="10"/>
        <v>8.5230599999999992</v>
      </c>
      <c r="X59">
        <v>1.06</v>
      </c>
      <c r="Y59" s="1">
        <f t="shared" si="11"/>
        <v>1.227374</v>
      </c>
      <c r="Z59">
        <v>6.17</v>
      </c>
      <c r="AA59" s="1">
        <f t="shared" si="12"/>
        <v>7.111542</v>
      </c>
      <c r="AB59">
        <v>0.94</v>
      </c>
      <c r="AC59" s="1">
        <f t="shared" si="13"/>
        <v>1.1056279999999998</v>
      </c>
      <c r="AD59">
        <v>5.28</v>
      </c>
      <c r="AE59" s="17">
        <f t="shared" si="14"/>
        <v>6.0598559999999999</v>
      </c>
      <c r="AF59">
        <v>0.95</v>
      </c>
      <c r="AG59" s="17">
        <f t="shared" si="15"/>
        <v>1.088225</v>
      </c>
      <c r="AH59">
        <v>2.34</v>
      </c>
      <c r="AI59" s="1">
        <f t="shared" si="16"/>
        <v>2.6757899999999997</v>
      </c>
      <c r="AJ59">
        <v>0.33</v>
      </c>
      <c r="AK59" s="1">
        <f t="shared" si="17"/>
        <v>0.37689299999999998</v>
      </c>
      <c r="AL59">
        <v>1.65</v>
      </c>
      <c r="AM59" s="1">
        <f t="shared" si="18"/>
        <v>1.8788549999999999</v>
      </c>
      <c r="AN59">
        <v>20.8</v>
      </c>
      <c r="AO59" s="1">
        <f t="shared" si="19"/>
        <v>26.413920000000001</v>
      </c>
      <c r="AP59" s="2"/>
      <c r="AQ59" s="2"/>
      <c r="AS59" s="7">
        <v>83.4</v>
      </c>
      <c r="AT59" s="1">
        <f t="shared" si="22"/>
        <v>9.8328600000000006E-3</v>
      </c>
      <c r="AU59">
        <v>72.599999999999994</v>
      </c>
      <c r="AV59" s="2"/>
      <c r="AW59" s="2"/>
      <c r="AZ59" s="7">
        <v>13.2</v>
      </c>
      <c r="BA59">
        <v>0.08</v>
      </c>
      <c r="BB59" s="2"/>
      <c r="BC59" s="15"/>
      <c r="BD59">
        <v>269</v>
      </c>
      <c r="BE59">
        <v>73.099999999999994</v>
      </c>
      <c r="BF59" s="2"/>
      <c r="BG59" s="2"/>
      <c r="BH59" s="8"/>
      <c r="BJ59" s="7">
        <v>72.900000000000006</v>
      </c>
      <c r="BK59">
        <v>66.8</v>
      </c>
      <c r="BL59" s="15"/>
      <c r="BM59" s="7">
        <v>25</v>
      </c>
      <c r="BN59">
        <v>1.7</v>
      </c>
      <c r="BP59" s="15"/>
    </row>
    <row r="60" spans="1:68" x14ac:dyDescent="0.2">
      <c r="A60" t="s">
        <v>153</v>
      </c>
      <c r="B60">
        <v>2024</v>
      </c>
      <c r="C60" t="s">
        <v>215</v>
      </c>
      <c r="D60" s="34">
        <f t="shared" si="0"/>
        <v>2.791687E-2</v>
      </c>
      <c r="E60" s="34">
        <f t="shared" si="1"/>
        <v>1.8997607400000002E-2</v>
      </c>
      <c r="F60" s="34">
        <f t="shared" si="2"/>
        <v>8.9192625999999983E-3</v>
      </c>
      <c r="G60" s="28">
        <v>304</v>
      </c>
      <c r="H60" s="34">
        <f t="shared" si="3"/>
        <v>4.3487200000000004E-2</v>
      </c>
      <c r="I60" s="28">
        <v>12.5</v>
      </c>
      <c r="J60" s="34">
        <f t="shared" si="4"/>
        <v>1.5263750000000002E-3</v>
      </c>
      <c r="K60" s="34">
        <f t="shared" si="5"/>
        <v>67</v>
      </c>
      <c r="L60" s="34">
        <v>7.8993000000000015E-3</v>
      </c>
      <c r="N60">
        <v>25.9</v>
      </c>
      <c r="O60" s="1">
        <f t="shared" si="6"/>
        <v>30.375520000000002</v>
      </c>
      <c r="P60">
        <v>75.2</v>
      </c>
      <c r="Q60" s="1">
        <f t="shared" si="7"/>
        <v>92.375680000000003</v>
      </c>
      <c r="R60">
        <v>9.17</v>
      </c>
      <c r="S60" s="1">
        <f t="shared" si="8"/>
        <v>11.079193999999999</v>
      </c>
      <c r="T60">
        <v>37.200000000000003</v>
      </c>
      <c r="U60" s="1">
        <f t="shared" si="9"/>
        <v>43.390080000000005</v>
      </c>
      <c r="V60">
        <v>11</v>
      </c>
      <c r="W60" s="17">
        <f t="shared" si="10"/>
        <v>12.755599999999999</v>
      </c>
      <c r="X60">
        <v>1.49</v>
      </c>
      <c r="Y60" s="1">
        <f t="shared" si="11"/>
        <v>1.7252709999999998</v>
      </c>
      <c r="Z60">
        <v>10.6</v>
      </c>
      <c r="AA60" s="1">
        <f t="shared" si="12"/>
        <v>12.217560000000001</v>
      </c>
      <c r="AB60">
        <v>1.76</v>
      </c>
      <c r="AC60" s="1">
        <f t="shared" si="13"/>
        <v>2.070112</v>
      </c>
      <c r="AD60">
        <v>10.45</v>
      </c>
      <c r="AE60" s="17">
        <f t="shared" si="14"/>
        <v>11.993464999999999</v>
      </c>
      <c r="AF60">
        <v>1.97</v>
      </c>
      <c r="AG60" s="17">
        <f t="shared" si="15"/>
        <v>2.2566349999999997</v>
      </c>
      <c r="AH60">
        <v>5.04</v>
      </c>
      <c r="AI60" s="1">
        <f t="shared" si="16"/>
        <v>5.7632399999999997</v>
      </c>
      <c r="AJ60">
        <v>0.69</v>
      </c>
      <c r="AK60" s="1">
        <f t="shared" si="17"/>
        <v>0.78804899999999989</v>
      </c>
      <c r="AL60">
        <v>3.62</v>
      </c>
      <c r="AM60" s="1">
        <f t="shared" si="18"/>
        <v>4.1220940000000006</v>
      </c>
      <c r="AN60">
        <v>38</v>
      </c>
      <c r="AO60" s="1">
        <f t="shared" si="19"/>
        <v>48.2562</v>
      </c>
      <c r="AP60" s="2"/>
      <c r="AQ60" s="2"/>
      <c r="AS60" s="7">
        <v>67</v>
      </c>
      <c r="AT60" s="1">
        <f t="shared" si="22"/>
        <v>7.8993000000000015E-3</v>
      </c>
      <c r="AU60">
        <v>59.4</v>
      </c>
      <c r="AV60" s="2"/>
      <c r="AW60" s="2"/>
      <c r="AZ60" s="7">
        <v>12.5</v>
      </c>
      <c r="BA60">
        <v>0.1</v>
      </c>
      <c r="BB60" s="2"/>
      <c r="BC60" s="15"/>
      <c r="BD60">
        <v>304</v>
      </c>
      <c r="BE60">
        <v>82.4</v>
      </c>
      <c r="BF60" s="2"/>
      <c r="BG60" s="2"/>
      <c r="BH60" s="8"/>
      <c r="BJ60" s="7">
        <v>83.8</v>
      </c>
      <c r="BK60">
        <v>80.900000000000006</v>
      </c>
      <c r="BL60" s="15"/>
      <c r="BM60" s="7">
        <v>44</v>
      </c>
      <c r="BN60">
        <v>7</v>
      </c>
      <c r="BP60" s="15"/>
    </row>
    <row r="61" spans="1:68" x14ac:dyDescent="0.2">
      <c r="A61" t="s">
        <v>154</v>
      </c>
      <c r="B61">
        <v>2024</v>
      </c>
      <c r="C61" t="s">
        <v>215</v>
      </c>
      <c r="D61" s="34">
        <f t="shared" si="0"/>
        <v>1.5014071300000001E-2</v>
      </c>
      <c r="E61" s="34">
        <f t="shared" si="1"/>
        <v>1.0497710600000001E-2</v>
      </c>
      <c r="F61" s="34">
        <f t="shared" si="2"/>
        <v>4.5163607000000003E-3</v>
      </c>
      <c r="G61" s="28">
        <v>166.5</v>
      </c>
      <c r="H61" s="34">
        <f t="shared" si="3"/>
        <v>2.3817825000000001E-2</v>
      </c>
      <c r="I61" s="28">
        <v>7.5</v>
      </c>
      <c r="J61" s="34">
        <f t="shared" si="4"/>
        <v>9.158250000000001E-4</v>
      </c>
      <c r="K61" s="34">
        <f t="shared" si="5"/>
        <v>33.700000000000003</v>
      </c>
      <c r="L61" s="34">
        <v>3.9732300000000003E-3</v>
      </c>
      <c r="N61">
        <v>15.8</v>
      </c>
      <c r="O61" s="1">
        <f t="shared" si="6"/>
        <v>18.530240000000003</v>
      </c>
      <c r="P61">
        <v>40.700000000000003</v>
      </c>
      <c r="Q61" s="1">
        <f t="shared" si="7"/>
        <v>49.99588</v>
      </c>
      <c r="R61">
        <v>5.37</v>
      </c>
      <c r="S61" s="1">
        <f t="shared" si="8"/>
        <v>6.4880339999999999</v>
      </c>
      <c r="T61">
        <v>20.3</v>
      </c>
      <c r="U61" s="1">
        <f t="shared" si="9"/>
        <v>23.677920000000004</v>
      </c>
      <c r="V61">
        <v>5.42</v>
      </c>
      <c r="W61" s="17">
        <f t="shared" si="10"/>
        <v>6.2850319999999993</v>
      </c>
      <c r="X61">
        <v>1.05</v>
      </c>
      <c r="Y61" s="1">
        <f t="shared" si="11"/>
        <v>1.215795</v>
      </c>
      <c r="Z61">
        <v>4.92</v>
      </c>
      <c r="AA61" s="1">
        <f t="shared" si="12"/>
        <v>5.6707920000000005</v>
      </c>
      <c r="AB61">
        <v>0.77</v>
      </c>
      <c r="AC61" s="1">
        <f t="shared" si="13"/>
        <v>0.90567399999999998</v>
      </c>
      <c r="AD61">
        <v>4.82</v>
      </c>
      <c r="AE61" s="17">
        <f t="shared" si="14"/>
        <v>5.5319140000000004</v>
      </c>
      <c r="AF61">
        <v>0.95</v>
      </c>
      <c r="AG61" s="17">
        <f t="shared" si="15"/>
        <v>1.088225</v>
      </c>
      <c r="AH61">
        <v>2.42</v>
      </c>
      <c r="AI61" s="1">
        <f t="shared" si="16"/>
        <v>2.7672699999999999</v>
      </c>
      <c r="AJ61">
        <v>0.32</v>
      </c>
      <c r="AK61" s="1">
        <f t="shared" si="17"/>
        <v>0.36547199999999996</v>
      </c>
      <c r="AL61">
        <v>1.95</v>
      </c>
      <c r="AM61" s="1">
        <f t="shared" si="18"/>
        <v>2.2204649999999999</v>
      </c>
      <c r="AN61">
        <v>20</v>
      </c>
      <c r="AO61" s="1">
        <f t="shared" si="19"/>
        <v>25.398</v>
      </c>
      <c r="AP61" s="2"/>
      <c r="AQ61" s="2"/>
      <c r="AS61" s="7">
        <v>33.700000000000003</v>
      </c>
      <c r="AT61" s="1">
        <f t="shared" si="22"/>
        <v>3.9732300000000003E-3</v>
      </c>
      <c r="AU61">
        <v>29.4</v>
      </c>
      <c r="AV61" s="2"/>
      <c r="AW61" s="2"/>
      <c r="AZ61" s="7">
        <v>7.5</v>
      </c>
      <c r="BA61">
        <v>0.03</v>
      </c>
      <c r="BB61" s="2"/>
      <c r="BC61" s="15"/>
      <c r="BD61">
        <v>166.5</v>
      </c>
      <c r="BE61">
        <v>29.5</v>
      </c>
      <c r="BF61" s="2"/>
      <c r="BG61" s="2"/>
      <c r="BH61" s="8"/>
      <c r="BJ61" s="7">
        <v>41.2</v>
      </c>
      <c r="BK61">
        <v>37.299999999999997</v>
      </c>
      <c r="BL61" s="15"/>
      <c r="BM61" s="7">
        <v>46</v>
      </c>
      <c r="BN61">
        <v>1.9</v>
      </c>
      <c r="BP61" s="15"/>
    </row>
    <row r="62" spans="1:68" x14ac:dyDescent="0.2">
      <c r="A62" t="s">
        <v>155</v>
      </c>
      <c r="B62">
        <v>2024</v>
      </c>
      <c r="C62" t="s">
        <v>215</v>
      </c>
      <c r="D62" s="34">
        <f t="shared" si="0"/>
        <v>3.3076180199999999E-2</v>
      </c>
      <c r="E62" s="34">
        <f t="shared" si="1"/>
        <v>2.4499496999999999E-2</v>
      </c>
      <c r="F62" s="34">
        <f t="shared" si="2"/>
        <v>8.5766831999999991E-3</v>
      </c>
      <c r="G62" s="28">
        <v>312</v>
      </c>
      <c r="H62" s="34">
        <f t="shared" si="3"/>
        <v>4.46316E-2</v>
      </c>
      <c r="I62" s="28">
        <v>13.9</v>
      </c>
      <c r="J62" s="34">
        <f t="shared" si="4"/>
        <v>1.6973290000000002E-3</v>
      </c>
      <c r="K62" s="34">
        <f t="shared" si="5"/>
        <v>80.600000000000009</v>
      </c>
      <c r="L62" s="34">
        <v>9.5027400000000008E-3</v>
      </c>
      <c r="N62">
        <v>37</v>
      </c>
      <c r="O62" s="1">
        <f t="shared" si="6"/>
        <v>43.393599999999999</v>
      </c>
      <c r="P62">
        <v>96.4</v>
      </c>
      <c r="Q62" s="1">
        <f t="shared" si="7"/>
        <v>118.41776</v>
      </c>
      <c r="R62">
        <v>12.05</v>
      </c>
      <c r="S62" s="1">
        <f t="shared" si="8"/>
        <v>14.558809999999999</v>
      </c>
      <c r="T62">
        <v>47.7</v>
      </c>
      <c r="U62" s="1">
        <f t="shared" si="9"/>
        <v>55.637280000000011</v>
      </c>
      <c r="V62">
        <v>11.2</v>
      </c>
      <c r="W62" s="17">
        <f t="shared" si="10"/>
        <v>12.987519999999998</v>
      </c>
      <c r="X62">
        <v>1.57</v>
      </c>
      <c r="Y62" s="1">
        <f t="shared" si="11"/>
        <v>1.817903</v>
      </c>
      <c r="Z62">
        <v>10.1</v>
      </c>
      <c r="AA62" s="1">
        <f t="shared" si="12"/>
        <v>11.641260000000001</v>
      </c>
      <c r="AB62">
        <v>1.64</v>
      </c>
      <c r="AC62" s="1">
        <f t="shared" si="13"/>
        <v>1.9289679999999998</v>
      </c>
      <c r="AD62">
        <v>9.2100000000000009</v>
      </c>
      <c r="AE62" s="17">
        <f t="shared" si="14"/>
        <v>10.570317000000001</v>
      </c>
      <c r="AF62">
        <v>1.73</v>
      </c>
      <c r="AG62" s="17">
        <f t="shared" si="15"/>
        <v>1.9817149999999999</v>
      </c>
      <c r="AH62">
        <v>4.5</v>
      </c>
      <c r="AI62" s="1">
        <f t="shared" si="16"/>
        <v>5.1457499999999996</v>
      </c>
      <c r="AJ62">
        <v>0.62</v>
      </c>
      <c r="AK62" s="1">
        <f t="shared" si="17"/>
        <v>0.7081019999999999</v>
      </c>
      <c r="AL62">
        <v>3.71</v>
      </c>
      <c r="AM62" s="1">
        <f t="shared" si="18"/>
        <v>4.224577</v>
      </c>
      <c r="AN62">
        <v>37.6</v>
      </c>
      <c r="AO62" s="1">
        <f t="shared" si="19"/>
        <v>47.748240000000003</v>
      </c>
      <c r="AP62" s="2"/>
      <c r="AQ62" s="2"/>
      <c r="AS62" s="7">
        <v>80.599999999999994</v>
      </c>
      <c r="AT62" s="1">
        <f t="shared" si="22"/>
        <v>9.5027400000000008E-3</v>
      </c>
      <c r="AU62">
        <v>68.7</v>
      </c>
      <c r="AV62" s="2"/>
      <c r="AW62" s="2"/>
      <c r="AZ62" s="7">
        <v>13.9</v>
      </c>
      <c r="BA62">
        <v>0.12</v>
      </c>
      <c r="BB62" s="2"/>
      <c r="BC62" s="15"/>
      <c r="BD62">
        <v>312</v>
      </c>
      <c r="BE62">
        <v>83.4</v>
      </c>
      <c r="BF62" s="2"/>
      <c r="BG62" s="2"/>
      <c r="BH62" s="8"/>
      <c r="BJ62" s="7">
        <v>95</v>
      </c>
      <c r="BK62">
        <v>85</v>
      </c>
      <c r="BL62" s="15"/>
      <c r="BM62" s="7">
        <v>45</v>
      </c>
      <c r="BN62">
        <v>4.5999999999999996</v>
      </c>
      <c r="BP62" s="15"/>
    </row>
    <row r="63" spans="1:68" s="19" customFormat="1" x14ac:dyDescent="0.2">
      <c r="A63" s="19" t="s">
        <v>156</v>
      </c>
      <c r="B63" s="19">
        <v>2024</v>
      </c>
      <c r="C63" s="19" t="s">
        <v>215</v>
      </c>
      <c r="D63" s="35">
        <f t="shared" si="0"/>
        <v>3.2647413900000005E-2</v>
      </c>
      <c r="E63" s="35">
        <f t="shared" si="1"/>
        <v>1.9072696600000001E-2</v>
      </c>
      <c r="F63" s="35">
        <f t="shared" si="2"/>
        <v>1.3574717300000001E-2</v>
      </c>
      <c r="G63" s="36">
        <v>426</v>
      </c>
      <c r="H63" s="35">
        <f t="shared" si="3"/>
        <v>6.0939300000000002E-2</v>
      </c>
      <c r="I63" s="36">
        <v>16.3</v>
      </c>
      <c r="J63" s="35">
        <f t="shared" si="4"/>
        <v>1.9903930000000005E-3</v>
      </c>
      <c r="K63" s="34">
        <f t="shared" si="5"/>
        <v>90.2</v>
      </c>
      <c r="L63" s="35">
        <v>1.0634580000000001E-2</v>
      </c>
      <c r="N63" s="19">
        <v>20</v>
      </c>
      <c r="O63" s="20">
        <f t="shared" si="6"/>
        <v>23.456000000000003</v>
      </c>
      <c r="P63" s="19">
        <v>74.599999999999994</v>
      </c>
      <c r="Q63" s="20">
        <f t="shared" si="7"/>
        <v>91.638639999999995</v>
      </c>
      <c r="R63" s="19">
        <v>9.5299999999999994</v>
      </c>
      <c r="S63" s="20">
        <f t="shared" si="8"/>
        <v>11.514145999999998</v>
      </c>
      <c r="T63" s="19">
        <v>41.5</v>
      </c>
      <c r="U63" s="20">
        <f t="shared" si="9"/>
        <v>48.405600000000007</v>
      </c>
      <c r="V63" s="19">
        <v>13.55</v>
      </c>
      <c r="W63" s="22">
        <f t="shared" si="10"/>
        <v>15.712580000000001</v>
      </c>
      <c r="X63" s="19">
        <v>1.68</v>
      </c>
      <c r="Y63" s="20">
        <f t="shared" si="11"/>
        <v>1.9452719999999999</v>
      </c>
      <c r="Z63" s="19">
        <v>14.45</v>
      </c>
      <c r="AA63" s="20">
        <f t="shared" si="12"/>
        <v>16.655069999999998</v>
      </c>
      <c r="AB63" s="19">
        <v>2.39</v>
      </c>
      <c r="AC63" s="20">
        <f t="shared" si="13"/>
        <v>2.811118</v>
      </c>
      <c r="AD63" s="19">
        <v>15.35</v>
      </c>
      <c r="AE63" s="22">
        <f t="shared" si="14"/>
        <v>17.617194999999999</v>
      </c>
      <c r="AF63" s="19">
        <v>3.05</v>
      </c>
      <c r="AG63" s="22">
        <f t="shared" si="15"/>
        <v>3.4937749999999999</v>
      </c>
      <c r="AH63" s="19">
        <v>8.18</v>
      </c>
      <c r="AI63" s="20">
        <f t="shared" si="16"/>
        <v>9.3538299999999985</v>
      </c>
      <c r="AJ63" s="19">
        <v>1.1200000000000001</v>
      </c>
      <c r="AK63" s="20">
        <f t="shared" si="17"/>
        <v>1.2791520000000001</v>
      </c>
      <c r="AL63" s="19">
        <v>5.73</v>
      </c>
      <c r="AM63" s="20">
        <f t="shared" si="18"/>
        <v>6.5247510000000011</v>
      </c>
      <c r="AN63" s="19">
        <v>59.9</v>
      </c>
      <c r="AO63" s="20">
        <f t="shared" si="19"/>
        <v>76.067009999999996</v>
      </c>
      <c r="AP63" s="21"/>
      <c r="AQ63" s="21"/>
      <c r="AS63" s="23">
        <v>90.2</v>
      </c>
      <c r="AT63" s="20">
        <f t="shared" si="22"/>
        <v>1.0634580000000001E-2</v>
      </c>
      <c r="AU63" s="19">
        <v>75</v>
      </c>
      <c r="AV63" s="21"/>
      <c r="AW63" s="21"/>
      <c r="AZ63" s="23">
        <v>16.3</v>
      </c>
      <c r="BA63" s="19">
        <v>0.19</v>
      </c>
      <c r="BB63" s="21"/>
      <c r="BC63" s="25"/>
      <c r="BD63" s="19">
        <v>426</v>
      </c>
      <c r="BE63" s="19">
        <v>115</v>
      </c>
      <c r="BF63" s="21"/>
      <c r="BG63" s="21"/>
      <c r="BH63" s="24"/>
      <c r="BJ63" s="23">
        <v>113</v>
      </c>
      <c r="BK63" s="19">
        <v>101</v>
      </c>
      <c r="BL63" s="25"/>
      <c r="BM63" s="23">
        <v>165</v>
      </c>
      <c r="BN63" s="19">
        <v>11.7</v>
      </c>
      <c r="BP63" s="25"/>
    </row>
    <row r="64" spans="1:68" x14ac:dyDescent="0.2">
      <c r="A64" t="s">
        <v>157</v>
      </c>
      <c r="B64">
        <v>2024</v>
      </c>
      <c r="C64" t="s">
        <v>214</v>
      </c>
      <c r="D64" s="34">
        <f t="shared" si="0"/>
        <v>1.1850927799999999E-2</v>
      </c>
      <c r="E64" s="34">
        <f t="shared" si="1"/>
        <v>1.00250094E-2</v>
      </c>
      <c r="F64" s="34">
        <f t="shared" si="2"/>
        <v>1.8259183999999999E-3</v>
      </c>
      <c r="G64" s="28">
        <v>48</v>
      </c>
      <c r="H64" s="34">
        <f t="shared" si="3"/>
        <v>6.8663999999999999E-3</v>
      </c>
      <c r="I64" s="28">
        <v>2.6</v>
      </c>
      <c r="J64" s="34">
        <f t="shared" si="4"/>
        <v>3.1748600000000002E-4</v>
      </c>
      <c r="K64" s="34">
        <f t="shared" si="5"/>
        <v>9.2699999999999978</v>
      </c>
      <c r="L64" s="34">
        <v>1.0929329999999999E-3</v>
      </c>
      <c r="N64">
        <v>16.600000000000001</v>
      </c>
      <c r="O64" s="1">
        <f t="shared" si="6"/>
        <v>19.468480000000003</v>
      </c>
      <c r="P64">
        <v>41.3</v>
      </c>
      <c r="Q64" s="1">
        <f t="shared" si="7"/>
        <v>50.732919999999993</v>
      </c>
      <c r="R64">
        <v>4.57</v>
      </c>
      <c r="S64" s="1">
        <f t="shared" si="8"/>
        <v>5.5214740000000004</v>
      </c>
      <c r="T64">
        <v>17.3</v>
      </c>
      <c r="U64" s="1">
        <f t="shared" si="9"/>
        <v>20.178720000000002</v>
      </c>
      <c r="V64">
        <v>3.75</v>
      </c>
      <c r="W64" s="17">
        <f t="shared" si="10"/>
        <v>4.3484999999999996</v>
      </c>
      <c r="X64">
        <v>0.78</v>
      </c>
      <c r="Y64" s="1">
        <f t="shared" si="11"/>
        <v>0.90316200000000002</v>
      </c>
      <c r="Z64">
        <v>2.4700000000000002</v>
      </c>
      <c r="AA64" s="1">
        <f t="shared" si="12"/>
        <v>2.8469220000000002</v>
      </c>
      <c r="AB64">
        <v>0.33</v>
      </c>
      <c r="AC64" s="1">
        <f t="shared" si="13"/>
        <v>0.38814599999999999</v>
      </c>
      <c r="AD64">
        <v>1.74</v>
      </c>
      <c r="AE64" s="17">
        <f t="shared" si="14"/>
        <v>1.9969979999999998</v>
      </c>
      <c r="AF64">
        <v>0.31</v>
      </c>
      <c r="AG64" s="17">
        <f t="shared" si="15"/>
        <v>0.355105</v>
      </c>
      <c r="AH64">
        <v>0.78</v>
      </c>
      <c r="AI64" s="1">
        <f t="shared" si="16"/>
        <v>0.89193</v>
      </c>
      <c r="AJ64">
        <v>0.1</v>
      </c>
      <c r="AK64" s="1">
        <f t="shared" si="17"/>
        <v>0.11420999999999999</v>
      </c>
      <c r="AL64">
        <v>0.53</v>
      </c>
      <c r="AM64" s="1">
        <f t="shared" si="18"/>
        <v>0.60351100000000002</v>
      </c>
      <c r="AN64">
        <v>8</v>
      </c>
      <c r="AO64" s="1">
        <f t="shared" si="19"/>
        <v>10.1592</v>
      </c>
      <c r="AP64" s="2"/>
      <c r="AQ64" s="2"/>
      <c r="AS64" s="7">
        <v>9.27</v>
      </c>
      <c r="AT64" s="1">
        <f t="shared" si="22"/>
        <v>1.0929329999999999E-3</v>
      </c>
      <c r="AV64" s="2"/>
      <c r="AW64" s="2"/>
      <c r="AZ64" s="7">
        <v>2.6</v>
      </c>
      <c r="BB64" s="2"/>
      <c r="BC64" s="15"/>
      <c r="BD64">
        <v>48</v>
      </c>
      <c r="BF64" s="2"/>
      <c r="BG64" s="2"/>
      <c r="BH64" s="8"/>
      <c r="BJ64" s="7">
        <v>24.5</v>
      </c>
      <c r="BL64" s="15"/>
      <c r="BM64" s="7">
        <v>25</v>
      </c>
      <c r="BP64" s="15"/>
    </row>
    <row r="65" spans="1:68" x14ac:dyDescent="0.2">
      <c r="A65" t="s">
        <v>158</v>
      </c>
      <c r="B65">
        <v>2024</v>
      </c>
      <c r="C65" t="s">
        <v>214</v>
      </c>
      <c r="D65" s="34">
        <f t="shared" si="0"/>
        <v>3.0143175899999999E-2</v>
      </c>
      <c r="E65" s="34">
        <f t="shared" si="1"/>
        <v>2.2898614000000001E-2</v>
      </c>
      <c r="F65" s="34">
        <f t="shared" si="2"/>
        <v>7.2445618999999991E-3</v>
      </c>
      <c r="G65" s="28">
        <v>174.5</v>
      </c>
      <c r="H65" s="34">
        <f t="shared" si="3"/>
        <v>2.4962225000000001E-2</v>
      </c>
      <c r="I65" s="28">
        <v>7.5</v>
      </c>
      <c r="J65" s="34">
        <f t="shared" si="4"/>
        <v>9.158250000000001E-4</v>
      </c>
      <c r="K65" s="34">
        <f t="shared" si="5"/>
        <v>33.6</v>
      </c>
      <c r="L65" s="34">
        <v>3.9614400000000001E-3</v>
      </c>
      <c r="N65">
        <v>36.9</v>
      </c>
      <c r="O65" s="1">
        <f t="shared" si="6"/>
        <v>43.276319999999998</v>
      </c>
      <c r="P65">
        <v>90.9</v>
      </c>
      <c r="Q65" s="1">
        <f t="shared" si="7"/>
        <v>111.66155999999999</v>
      </c>
      <c r="R65">
        <v>11</v>
      </c>
      <c r="S65" s="1">
        <f t="shared" si="8"/>
        <v>13.290199999999999</v>
      </c>
      <c r="T65">
        <v>41.9</v>
      </c>
      <c r="U65" s="1">
        <f t="shared" si="9"/>
        <v>48.872160000000001</v>
      </c>
      <c r="V65">
        <v>10.25</v>
      </c>
      <c r="W65" s="17">
        <f t="shared" si="10"/>
        <v>11.885899999999999</v>
      </c>
      <c r="X65">
        <v>1.3</v>
      </c>
      <c r="Y65" s="1">
        <f t="shared" si="11"/>
        <v>1.5052699999999999</v>
      </c>
      <c r="Z65">
        <v>8.6</v>
      </c>
      <c r="AA65" s="1">
        <f t="shared" si="12"/>
        <v>9.9123599999999996</v>
      </c>
      <c r="AB65">
        <v>1.36</v>
      </c>
      <c r="AC65" s="1">
        <f t="shared" si="13"/>
        <v>1.5996319999999999</v>
      </c>
      <c r="AD65">
        <v>7.65</v>
      </c>
      <c r="AE65" s="17">
        <f t="shared" si="14"/>
        <v>8.7799049999999994</v>
      </c>
      <c r="AF65">
        <v>1.49</v>
      </c>
      <c r="AG65" s="17">
        <f t="shared" si="15"/>
        <v>1.7067949999999998</v>
      </c>
      <c r="AH65">
        <v>3.71</v>
      </c>
      <c r="AI65" s="1">
        <f t="shared" si="16"/>
        <v>4.2423849999999996</v>
      </c>
      <c r="AJ65">
        <v>0.52</v>
      </c>
      <c r="AK65" s="1">
        <f t="shared" si="17"/>
        <v>0.59389199999999998</v>
      </c>
      <c r="AL65">
        <v>2.6</v>
      </c>
      <c r="AM65" s="1">
        <f t="shared" si="18"/>
        <v>2.96062</v>
      </c>
      <c r="AN65">
        <v>32.4</v>
      </c>
      <c r="AO65" s="1">
        <f t="shared" si="19"/>
        <v>41.144759999999998</v>
      </c>
      <c r="AP65" s="2"/>
      <c r="AQ65" s="2"/>
      <c r="AS65" s="7">
        <v>33.6</v>
      </c>
      <c r="AT65" s="1">
        <f t="shared" si="22"/>
        <v>3.9614400000000001E-3</v>
      </c>
      <c r="AV65" s="2"/>
      <c r="AW65" s="2"/>
      <c r="AZ65" s="7">
        <v>7.5</v>
      </c>
      <c r="BB65" s="2"/>
      <c r="BC65" s="15"/>
      <c r="BD65">
        <v>174.5</v>
      </c>
      <c r="BF65" s="2"/>
      <c r="BG65" s="2"/>
      <c r="BH65" s="8"/>
      <c r="BJ65" s="7">
        <v>66.099999999999994</v>
      </c>
      <c r="BL65" s="15"/>
      <c r="BM65" s="7">
        <v>134</v>
      </c>
      <c r="BP65" s="15"/>
    </row>
    <row r="66" spans="1:68" x14ac:dyDescent="0.2">
      <c r="A66" t="s">
        <v>159</v>
      </c>
      <c r="B66">
        <v>2024</v>
      </c>
      <c r="C66" t="s">
        <v>214</v>
      </c>
      <c r="D66" s="34">
        <f t="shared" si="0"/>
        <v>2.8825566300000001E-2</v>
      </c>
      <c r="E66" s="34">
        <f t="shared" si="1"/>
        <v>2.4891666000000003E-2</v>
      </c>
      <c r="F66" s="34">
        <f t="shared" si="2"/>
        <v>3.9339002999999994E-3</v>
      </c>
      <c r="G66" s="28">
        <v>107</v>
      </c>
      <c r="H66" s="34">
        <f t="shared" si="3"/>
        <v>1.530635E-2</v>
      </c>
      <c r="I66" s="28">
        <v>4.0999999999999996</v>
      </c>
      <c r="J66" s="34">
        <f t="shared" si="4"/>
        <v>5.0065099999999996E-4</v>
      </c>
      <c r="K66" s="34">
        <f t="shared" si="5"/>
        <v>10.699999999999998</v>
      </c>
      <c r="L66" s="34">
        <v>1.2615299999999999E-3</v>
      </c>
      <c r="N66">
        <v>43.7</v>
      </c>
      <c r="O66" s="1">
        <f t="shared" si="6"/>
        <v>51.251360000000005</v>
      </c>
      <c r="P66">
        <v>101.5</v>
      </c>
      <c r="Q66" s="1">
        <f t="shared" si="7"/>
        <v>124.68259999999999</v>
      </c>
      <c r="R66">
        <v>11.7</v>
      </c>
      <c r="S66" s="1">
        <f t="shared" si="8"/>
        <v>14.135939999999998</v>
      </c>
      <c r="T66">
        <v>42.2</v>
      </c>
      <c r="U66" s="1">
        <f t="shared" si="9"/>
        <v>49.222080000000005</v>
      </c>
      <c r="V66">
        <v>8.3000000000000007</v>
      </c>
      <c r="W66" s="17">
        <f t="shared" si="10"/>
        <v>9.6246799999999997</v>
      </c>
      <c r="X66">
        <v>1.18</v>
      </c>
      <c r="Y66" s="1">
        <f t="shared" si="11"/>
        <v>1.3663219999999998</v>
      </c>
      <c r="Z66">
        <v>5.9</v>
      </c>
      <c r="AA66" s="1">
        <f t="shared" si="12"/>
        <v>6.8003400000000012</v>
      </c>
      <c r="AB66">
        <v>0.79</v>
      </c>
      <c r="AC66" s="1">
        <f t="shared" si="13"/>
        <v>0.92919799999999997</v>
      </c>
      <c r="AD66">
        <v>3.79</v>
      </c>
      <c r="AE66" s="17">
        <f t="shared" si="14"/>
        <v>4.3497829999999995</v>
      </c>
      <c r="AF66">
        <v>0.7</v>
      </c>
      <c r="AG66" s="17">
        <f t="shared" si="15"/>
        <v>0.80184999999999995</v>
      </c>
      <c r="AH66">
        <v>1.74</v>
      </c>
      <c r="AI66" s="1">
        <f t="shared" si="16"/>
        <v>1.98969</v>
      </c>
      <c r="AJ66">
        <v>0.23</v>
      </c>
      <c r="AK66" s="1">
        <f t="shared" si="17"/>
        <v>0.262683</v>
      </c>
      <c r="AL66">
        <v>1.21</v>
      </c>
      <c r="AM66" s="1">
        <f t="shared" si="18"/>
        <v>1.3778269999999999</v>
      </c>
      <c r="AN66">
        <v>16.899999999999999</v>
      </c>
      <c r="AO66" s="1">
        <f t="shared" si="19"/>
        <v>21.461309999999997</v>
      </c>
      <c r="AP66" s="2"/>
      <c r="AQ66" s="2"/>
      <c r="AS66" s="7">
        <v>10.7</v>
      </c>
      <c r="AT66" s="1">
        <f t="shared" si="22"/>
        <v>1.2615299999999999E-3</v>
      </c>
      <c r="AV66" s="2"/>
      <c r="AW66" s="2"/>
      <c r="AZ66" s="7">
        <v>4.0999999999999996</v>
      </c>
      <c r="BB66" s="2"/>
      <c r="BC66" s="15"/>
      <c r="BD66">
        <v>107</v>
      </c>
      <c r="BF66" s="2"/>
      <c r="BG66" s="2"/>
      <c r="BH66" s="8"/>
      <c r="BJ66" s="7">
        <v>63.2</v>
      </c>
      <c r="BL66" s="15"/>
      <c r="BM66" s="7">
        <v>25</v>
      </c>
      <c r="BP66" s="15"/>
    </row>
    <row r="67" spans="1:68" x14ac:dyDescent="0.2">
      <c r="A67" t="s">
        <v>160</v>
      </c>
      <c r="B67">
        <v>2024</v>
      </c>
      <c r="C67" t="s">
        <v>214</v>
      </c>
      <c r="D67" s="34">
        <f t="shared" si="0"/>
        <v>2.71771658E-2</v>
      </c>
      <c r="E67" s="34">
        <f t="shared" si="1"/>
        <v>2.1574154799999998E-2</v>
      </c>
      <c r="F67" s="34">
        <f t="shared" si="2"/>
        <v>5.6030110000000006E-3</v>
      </c>
      <c r="G67" s="28">
        <v>14.6</v>
      </c>
      <c r="H67" s="34">
        <f t="shared" si="3"/>
        <v>2.0885299999999999E-3</v>
      </c>
      <c r="I67" s="28">
        <v>0.6</v>
      </c>
      <c r="J67" s="34">
        <f t="shared" si="4"/>
        <v>7.3266E-5</v>
      </c>
      <c r="K67" s="34">
        <f t="shared" si="5"/>
        <v>1.38</v>
      </c>
      <c r="L67" s="34">
        <v>1.62702E-4</v>
      </c>
      <c r="N67">
        <v>36.5</v>
      </c>
      <c r="O67" s="1">
        <f t="shared" si="6"/>
        <v>42.807200000000002</v>
      </c>
      <c r="P67">
        <v>90.1</v>
      </c>
      <c r="Q67" s="1">
        <f t="shared" si="7"/>
        <v>110.67883999999999</v>
      </c>
      <c r="R67">
        <v>9.56</v>
      </c>
      <c r="S67" s="1">
        <f t="shared" si="8"/>
        <v>11.550392</v>
      </c>
      <c r="T67">
        <v>36.9</v>
      </c>
      <c r="U67" s="1">
        <f t="shared" si="9"/>
        <v>43.04016</v>
      </c>
      <c r="V67">
        <v>6.61</v>
      </c>
      <c r="W67" s="17">
        <f t="shared" si="10"/>
        <v>7.6649560000000001</v>
      </c>
      <c r="X67">
        <v>1.54</v>
      </c>
      <c r="Y67" s="1">
        <f t="shared" si="11"/>
        <v>1.783166</v>
      </c>
      <c r="Z67">
        <v>5.51</v>
      </c>
      <c r="AA67" s="1">
        <f t="shared" si="12"/>
        <v>6.3508260000000005</v>
      </c>
      <c r="AB67">
        <v>0.81</v>
      </c>
      <c r="AC67" s="1">
        <f t="shared" si="13"/>
        <v>0.95272199999999996</v>
      </c>
      <c r="AD67">
        <v>4.9800000000000004</v>
      </c>
      <c r="AE67" s="17">
        <f t="shared" si="14"/>
        <v>5.7155459999999998</v>
      </c>
      <c r="AF67">
        <v>0.95</v>
      </c>
      <c r="AG67" s="17">
        <f t="shared" si="15"/>
        <v>1.088225</v>
      </c>
      <c r="AH67">
        <v>2.8</v>
      </c>
      <c r="AI67" s="1">
        <f t="shared" si="16"/>
        <v>3.2017999999999995</v>
      </c>
      <c r="AJ67">
        <v>0.46</v>
      </c>
      <c r="AK67" s="1">
        <f t="shared" si="17"/>
        <v>0.525366</v>
      </c>
      <c r="AL67">
        <v>2.87</v>
      </c>
      <c r="AM67" s="1">
        <f t="shared" si="18"/>
        <v>3.2680690000000001</v>
      </c>
      <c r="AN67">
        <v>26.1</v>
      </c>
      <c r="AO67" s="1">
        <f t="shared" si="19"/>
        <v>33.144390000000001</v>
      </c>
      <c r="AP67" s="2"/>
      <c r="AQ67" s="2"/>
      <c r="AS67" s="7">
        <v>1.38</v>
      </c>
      <c r="AT67" s="1">
        <f t="shared" si="22"/>
        <v>1.62702E-4</v>
      </c>
      <c r="AV67" s="2"/>
      <c r="AW67" s="2"/>
      <c r="AZ67" s="7">
        <v>0.6</v>
      </c>
      <c r="BB67" s="2"/>
      <c r="BC67" s="15"/>
      <c r="BD67">
        <v>14.6</v>
      </c>
      <c r="BF67" s="2"/>
      <c r="BG67" s="2"/>
      <c r="BH67" s="8"/>
      <c r="BJ67" s="7">
        <v>6.52</v>
      </c>
      <c r="BL67" s="15"/>
      <c r="BM67" s="7">
        <v>328</v>
      </c>
      <c r="BP67" s="15"/>
    </row>
    <row r="68" spans="1:68" x14ac:dyDescent="0.2">
      <c r="A68" t="s">
        <v>161</v>
      </c>
      <c r="B68">
        <v>2024</v>
      </c>
      <c r="C68" t="s">
        <v>214</v>
      </c>
      <c r="D68" s="34">
        <f t="shared" si="0"/>
        <v>0.13251312030000001</v>
      </c>
      <c r="E68" s="34">
        <f t="shared" si="1"/>
        <v>0.11523963000000001</v>
      </c>
      <c r="F68" s="34">
        <f t="shared" si="2"/>
        <v>1.7273490300000003E-2</v>
      </c>
      <c r="G68" s="28">
        <v>336</v>
      </c>
      <c r="H68" s="34">
        <f t="shared" si="3"/>
        <v>4.8064800000000005E-2</v>
      </c>
      <c r="I68" s="28">
        <v>15.2</v>
      </c>
      <c r="J68" s="34">
        <f t="shared" si="4"/>
        <v>1.8560720000000001E-3</v>
      </c>
      <c r="K68" s="34">
        <f t="shared" si="5"/>
        <v>107.99999999999999</v>
      </c>
      <c r="L68" s="34">
        <v>1.27332E-2</v>
      </c>
      <c r="N68">
        <v>192</v>
      </c>
      <c r="O68" s="1">
        <f t="shared" si="6"/>
        <v>225.17760000000001</v>
      </c>
      <c r="P68">
        <v>477</v>
      </c>
      <c r="Q68" s="1">
        <f t="shared" si="7"/>
        <v>585.94679999999994</v>
      </c>
      <c r="R68">
        <v>55.7</v>
      </c>
      <c r="S68" s="1">
        <f t="shared" si="8"/>
        <v>67.29674</v>
      </c>
      <c r="T68">
        <v>199</v>
      </c>
      <c r="U68" s="1">
        <f t="shared" si="9"/>
        <v>232.11360000000002</v>
      </c>
      <c r="V68">
        <v>36.1</v>
      </c>
      <c r="W68" s="17">
        <f t="shared" si="10"/>
        <v>41.861559999999997</v>
      </c>
      <c r="X68">
        <v>3.07</v>
      </c>
      <c r="Y68" s="1">
        <f t="shared" si="11"/>
        <v>3.5547529999999994</v>
      </c>
      <c r="Z68">
        <v>24.6</v>
      </c>
      <c r="AA68" s="1">
        <f t="shared" si="12"/>
        <v>28.353960000000004</v>
      </c>
      <c r="AB68">
        <v>3.13</v>
      </c>
      <c r="AC68" s="1">
        <f t="shared" si="13"/>
        <v>3.6815059999999997</v>
      </c>
      <c r="AD68">
        <v>16.25</v>
      </c>
      <c r="AE68" s="17">
        <f t="shared" si="14"/>
        <v>18.650124999999999</v>
      </c>
      <c r="AF68">
        <v>3.04</v>
      </c>
      <c r="AG68" s="17">
        <f t="shared" si="15"/>
        <v>3.4823200000000001</v>
      </c>
      <c r="AH68">
        <v>7.63</v>
      </c>
      <c r="AI68" s="1">
        <f t="shared" si="16"/>
        <v>8.7249049999999997</v>
      </c>
      <c r="AJ68">
        <v>1</v>
      </c>
      <c r="AK68" s="1">
        <f t="shared" si="17"/>
        <v>1.1420999999999999</v>
      </c>
      <c r="AL68">
        <v>6.02</v>
      </c>
      <c r="AM68" s="1">
        <f t="shared" si="18"/>
        <v>6.8549739999999995</v>
      </c>
      <c r="AN68">
        <v>77.400000000000006</v>
      </c>
      <c r="AO68" s="1">
        <f t="shared" si="19"/>
        <v>98.290260000000004</v>
      </c>
      <c r="AP68" s="2"/>
      <c r="AQ68" s="2"/>
      <c r="AS68" s="7">
        <v>108</v>
      </c>
      <c r="AT68" s="1">
        <f t="shared" si="22"/>
        <v>1.27332E-2</v>
      </c>
      <c r="AV68" s="2"/>
      <c r="AW68" s="2"/>
      <c r="AZ68" s="7">
        <v>15.2</v>
      </c>
      <c r="BB68" s="2"/>
      <c r="BC68" s="15"/>
      <c r="BD68">
        <v>336</v>
      </c>
      <c r="BF68" s="2"/>
      <c r="BG68" s="2"/>
      <c r="BH68" s="8"/>
      <c r="BJ68" s="7">
        <v>293</v>
      </c>
      <c r="BL68" s="15"/>
      <c r="BM68" s="7">
        <v>31</v>
      </c>
      <c r="BP68" s="15"/>
    </row>
    <row r="69" spans="1:68" x14ac:dyDescent="0.2">
      <c r="A69" t="s">
        <v>162</v>
      </c>
      <c r="B69">
        <v>2024</v>
      </c>
      <c r="C69" t="s">
        <v>214</v>
      </c>
      <c r="D69" s="34">
        <f t="shared" si="0"/>
        <v>3.28077445E-2</v>
      </c>
      <c r="E69" s="34">
        <f t="shared" si="1"/>
        <v>2.6277037000000003E-2</v>
      </c>
      <c r="F69" s="34">
        <f t="shared" si="2"/>
        <v>6.5307074999999999E-3</v>
      </c>
      <c r="G69" s="28">
        <v>197.5</v>
      </c>
      <c r="H69" s="34">
        <f t="shared" si="3"/>
        <v>2.8252375E-2</v>
      </c>
      <c r="I69" s="28">
        <v>8.4</v>
      </c>
      <c r="J69" s="34">
        <f t="shared" si="4"/>
        <v>1.0257240000000002E-3</v>
      </c>
      <c r="K69" s="34">
        <f t="shared" si="5"/>
        <v>70.3</v>
      </c>
      <c r="L69" s="34">
        <v>8.2883699999999998E-3</v>
      </c>
      <c r="N69">
        <v>44.3</v>
      </c>
      <c r="O69" s="1">
        <f t="shared" si="6"/>
        <v>51.955039999999997</v>
      </c>
      <c r="P69">
        <v>103.5</v>
      </c>
      <c r="Q69" s="1">
        <f t="shared" si="7"/>
        <v>127.13939999999999</v>
      </c>
      <c r="R69">
        <v>12.65</v>
      </c>
      <c r="S69" s="1">
        <f t="shared" si="8"/>
        <v>15.28373</v>
      </c>
      <c r="T69">
        <v>47.6</v>
      </c>
      <c r="U69" s="1">
        <f t="shared" si="9"/>
        <v>55.520640000000007</v>
      </c>
      <c r="V69">
        <v>11.1</v>
      </c>
      <c r="W69" s="17">
        <f t="shared" si="10"/>
        <v>12.871559999999999</v>
      </c>
      <c r="X69">
        <v>1.4</v>
      </c>
      <c r="Y69" s="1">
        <f t="shared" si="11"/>
        <v>1.6210599999999997</v>
      </c>
      <c r="Z69">
        <v>8.4700000000000006</v>
      </c>
      <c r="AA69" s="1">
        <f t="shared" si="12"/>
        <v>9.7625220000000006</v>
      </c>
      <c r="AB69">
        <v>1.24</v>
      </c>
      <c r="AC69" s="1">
        <f t="shared" si="13"/>
        <v>1.4584879999999998</v>
      </c>
      <c r="AD69">
        <v>6.53</v>
      </c>
      <c r="AE69" s="17">
        <f t="shared" si="14"/>
        <v>7.4944809999999995</v>
      </c>
      <c r="AF69">
        <v>1.28</v>
      </c>
      <c r="AG69" s="17">
        <f t="shared" si="15"/>
        <v>1.46624</v>
      </c>
      <c r="AH69">
        <v>3.36</v>
      </c>
      <c r="AI69" s="1">
        <f t="shared" si="16"/>
        <v>3.8421599999999998</v>
      </c>
      <c r="AJ69">
        <v>0.41</v>
      </c>
      <c r="AK69" s="1">
        <f t="shared" si="17"/>
        <v>0.46826099999999993</v>
      </c>
      <c r="AL69">
        <v>2.19</v>
      </c>
      <c r="AM69" s="1">
        <f t="shared" si="18"/>
        <v>2.4937529999999999</v>
      </c>
      <c r="AN69">
        <v>28.9</v>
      </c>
      <c r="AO69" s="1">
        <f t="shared" si="19"/>
        <v>36.700110000000002</v>
      </c>
      <c r="AP69" s="2"/>
      <c r="AQ69" s="2"/>
      <c r="AS69" s="7">
        <v>70.3</v>
      </c>
      <c r="AT69" s="1">
        <f t="shared" si="22"/>
        <v>8.2883699999999998E-3</v>
      </c>
      <c r="AV69" s="2"/>
      <c r="AW69" s="2"/>
      <c r="AZ69" s="7">
        <v>8.4</v>
      </c>
      <c r="BB69" s="2"/>
      <c r="BC69" s="15"/>
      <c r="BD69">
        <v>197.5</v>
      </c>
      <c r="BF69" s="2"/>
      <c r="BG69" s="2"/>
      <c r="BH69" s="8"/>
      <c r="BJ69" s="7">
        <v>87</v>
      </c>
      <c r="BL69" s="15"/>
      <c r="BM69" s="7">
        <v>35</v>
      </c>
      <c r="BP69" s="15"/>
    </row>
    <row r="70" spans="1:68" x14ac:dyDescent="0.2">
      <c r="A70" t="s">
        <v>163</v>
      </c>
      <c r="B70">
        <v>2024</v>
      </c>
      <c r="C70" t="s">
        <v>214</v>
      </c>
      <c r="D70" s="34">
        <f t="shared" si="0"/>
        <v>2.7864496900000001E-2</v>
      </c>
      <c r="E70" s="34">
        <f t="shared" si="1"/>
        <v>2.2892750399999998E-2</v>
      </c>
      <c r="F70" s="34">
        <f t="shared" si="2"/>
        <v>4.9717465000000006E-3</v>
      </c>
      <c r="G70" s="28">
        <v>113</v>
      </c>
      <c r="H70" s="34">
        <f t="shared" si="3"/>
        <v>1.6164649999999999E-2</v>
      </c>
      <c r="I70" s="28">
        <v>4.8</v>
      </c>
      <c r="J70" s="34">
        <f t="shared" si="4"/>
        <v>5.86128E-4</v>
      </c>
      <c r="K70" s="34">
        <f t="shared" si="5"/>
        <v>13.95</v>
      </c>
      <c r="L70" s="34">
        <v>1.644705E-3</v>
      </c>
      <c r="N70">
        <v>39.9</v>
      </c>
      <c r="O70" s="1">
        <f t="shared" si="6"/>
        <v>46.794719999999998</v>
      </c>
      <c r="P70">
        <v>89.7</v>
      </c>
      <c r="Q70" s="1">
        <f t="shared" si="7"/>
        <v>110.18747999999999</v>
      </c>
      <c r="R70">
        <v>11</v>
      </c>
      <c r="S70" s="1">
        <f t="shared" si="8"/>
        <v>13.290199999999999</v>
      </c>
      <c r="T70">
        <v>41.3</v>
      </c>
      <c r="U70" s="1">
        <f t="shared" si="9"/>
        <v>48.172319999999999</v>
      </c>
      <c r="V70">
        <v>9.0399999999999991</v>
      </c>
      <c r="W70" s="17">
        <f t="shared" si="10"/>
        <v>10.482783999999999</v>
      </c>
      <c r="X70">
        <v>1.1100000000000001</v>
      </c>
      <c r="Y70" s="1">
        <f t="shared" si="11"/>
        <v>1.285269</v>
      </c>
      <c r="Z70">
        <v>6.92</v>
      </c>
      <c r="AA70" s="1">
        <f t="shared" si="12"/>
        <v>7.9759920000000006</v>
      </c>
      <c r="AB70">
        <v>1</v>
      </c>
      <c r="AC70" s="1">
        <f t="shared" si="13"/>
        <v>1.1761999999999999</v>
      </c>
      <c r="AD70">
        <v>5.39</v>
      </c>
      <c r="AE70" s="17">
        <f t="shared" si="14"/>
        <v>6.1861029999999992</v>
      </c>
      <c r="AF70">
        <v>0.94</v>
      </c>
      <c r="AG70" s="17">
        <f t="shared" si="15"/>
        <v>1.07677</v>
      </c>
      <c r="AH70">
        <v>2.1800000000000002</v>
      </c>
      <c r="AI70" s="1">
        <f t="shared" si="16"/>
        <v>2.4928300000000001</v>
      </c>
      <c r="AJ70">
        <v>0.28999999999999998</v>
      </c>
      <c r="AK70" s="1">
        <f t="shared" si="17"/>
        <v>0.33120899999999992</v>
      </c>
      <c r="AL70">
        <v>1.66</v>
      </c>
      <c r="AM70" s="1">
        <f t="shared" si="18"/>
        <v>1.890242</v>
      </c>
      <c r="AN70">
        <v>21.5</v>
      </c>
      <c r="AO70" s="1">
        <f t="shared" si="19"/>
        <v>27.302849999999999</v>
      </c>
      <c r="AP70" s="2"/>
      <c r="AQ70" s="2"/>
      <c r="AS70" s="7">
        <v>13.95</v>
      </c>
      <c r="AT70" s="1">
        <f t="shared" si="22"/>
        <v>1.644705E-3</v>
      </c>
      <c r="AV70" s="2"/>
      <c r="AW70" s="2"/>
      <c r="AZ70" s="7">
        <v>4.8</v>
      </c>
      <c r="BB70" s="2"/>
      <c r="BC70" s="15"/>
      <c r="BD70">
        <v>113</v>
      </c>
      <c r="BF70" s="2"/>
      <c r="BG70" s="2"/>
      <c r="BH70" s="8"/>
      <c r="BJ70" s="7">
        <v>58.9</v>
      </c>
      <c r="BL70" s="15"/>
      <c r="BM70" s="7">
        <v>11</v>
      </c>
      <c r="BP70" s="15"/>
    </row>
    <row r="71" spans="1:68" x14ac:dyDescent="0.2">
      <c r="A71" t="s">
        <v>164</v>
      </c>
      <c r="B71">
        <v>2024</v>
      </c>
      <c r="C71" t="s">
        <v>214</v>
      </c>
      <c r="D71" s="34">
        <f t="shared" ref="D71:D86" si="23">E71+F71</f>
        <v>3.7284053299999995E-2</v>
      </c>
      <c r="E71" s="34">
        <f t="shared" ref="E71:E86" si="24">(O71+Q71+S71+U71+W71)/10000</f>
        <v>3.2760870999999997E-2</v>
      </c>
      <c r="F71" s="34">
        <f t="shared" ref="F71:F86" si="25">(Y71+AA71+AC71+AE71+AG71+AI71+AK71+AM71+AO71)/10000</f>
        <v>4.5231823000000003E-3</v>
      </c>
      <c r="G71" s="28">
        <v>132.5</v>
      </c>
      <c r="H71" s="34">
        <f t="shared" ref="H71:H86" si="26">G71*$H$4/10000</f>
        <v>1.8954125000000002E-2</v>
      </c>
      <c r="I71" s="28">
        <v>6.3</v>
      </c>
      <c r="J71" s="34">
        <f t="shared" ref="J71:J86" si="27">I71*$J$4/10000</f>
        <v>7.69293E-4</v>
      </c>
      <c r="K71" s="34">
        <f t="shared" ref="K71:K86" si="28">L71*10000/1.179</f>
        <v>45.1</v>
      </c>
      <c r="L71" s="34">
        <v>5.3172900000000006E-3</v>
      </c>
      <c r="N71">
        <v>56.1</v>
      </c>
      <c r="O71" s="1">
        <f t="shared" ref="O71:O86" si="29">N71*$O$4</f>
        <v>65.794080000000008</v>
      </c>
      <c r="P71">
        <v>132</v>
      </c>
      <c r="Q71" s="1">
        <f t="shared" ref="Q71:Q86" si="30">P71*$Q$4</f>
        <v>162.14879999999999</v>
      </c>
      <c r="R71">
        <v>15.75</v>
      </c>
      <c r="S71" s="1">
        <f t="shared" ref="S71:S86" si="31">R71*$S$4</f>
        <v>19.029149999999998</v>
      </c>
      <c r="T71">
        <v>57.7</v>
      </c>
      <c r="U71" s="1">
        <f t="shared" ref="U71:U86" si="32">T71*$U$4</f>
        <v>67.301280000000006</v>
      </c>
      <c r="V71">
        <v>11.5</v>
      </c>
      <c r="W71" s="17">
        <f t="shared" ref="W71:W86" si="33">V71*$W$4</f>
        <v>13.3354</v>
      </c>
      <c r="X71">
        <v>1.23</v>
      </c>
      <c r="Y71" s="1">
        <f t="shared" ref="Y71:Y86" si="34">X71*$Y$4</f>
        <v>1.4242169999999998</v>
      </c>
      <c r="Z71">
        <v>7.6</v>
      </c>
      <c r="AA71" s="1">
        <f t="shared" ref="AA71:AA86" si="35">Z71*$AA$4</f>
        <v>8.75976</v>
      </c>
      <c r="AB71">
        <v>0.95</v>
      </c>
      <c r="AC71" s="1">
        <f t="shared" ref="AC71:AC86" si="36">AB71*$AC$4</f>
        <v>1.1173899999999999</v>
      </c>
      <c r="AD71">
        <v>4.45</v>
      </c>
      <c r="AE71" s="17">
        <f t="shared" ref="AE71:AE86" si="37">AD71*$AE$4</f>
        <v>5.1072649999999999</v>
      </c>
      <c r="AF71">
        <v>0.79</v>
      </c>
      <c r="AG71" s="17">
        <f t="shared" ref="AG71:AG86" si="38">AF71*$AG$4</f>
        <v>0.904945</v>
      </c>
      <c r="AH71">
        <v>1.85</v>
      </c>
      <c r="AI71" s="1">
        <f t="shared" ref="AI71:AI86" si="39">AH71*$AI$4</f>
        <v>2.115475</v>
      </c>
      <c r="AJ71">
        <v>0.23</v>
      </c>
      <c r="AK71" s="1">
        <f t="shared" ref="AK71:AK86" si="40">AJ71*$AK$4</f>
        <v>0.262683</v>
      </c>
      <c r="AL71">
        <v>1.24</v>
      </c>
      <c r="AM71" s="1">
        <f t="shared" ref="AM71:AM86" si="41">AL71*$AM$4</f>
        <v>1.411988</v>
      </c>
      <c r="AN71">
        <v>19</v>
      </c>
      <c r="AO71" s="1">
        <f t="shared" ref="AO71:AO86" si="42">AN71*$AO$4</f>
        <v>24.1281</v>
      </c>
      <c r="AP71" s="2"/>
      <c r="AQ71" s="2"/>
      <c r="AS71" s="7">
        <v>45.1</v>
      </c>
      <c r="AT71" s="1">
        <f t="shared" si="22"/>
        <v>5.3172900000000006E-3</v>
      </c>
      <c r="AV71" s="2"/>
      <c r="AW71" s="2"/>
      <c r="AZ71" s="7">
        <v>6.3</v>
      </c>
      <c r="BB71" s="2"/>
      <c r="BC71" s="15"/>
      <c r="BD71">
        <v>132.5</v>
      </c>
      <c r="BF71" s="2"/>
      <c r="BG71" s="2"/>
      <c r="BH71" s="8"/>
      <c r="BJ71" s="7">
        <v>79.8</v>
      </c>
      <c r="BL71" s="15"/>
      <c r="BM71" s="7">
        <v>26</v>
      </c>
      <c r="BP71" s="15"/>
    </row>
    <row r="72" spans="1:68" x14ac:dyDescent="0.2">
      <c r="A72" t="s">
        <v>165</v>
      </c>
      <c r="B72">
        <v>2024</v>
      </c>
      <c r="C72" t="s">
        <v>214</v>
      </c>
      <c r="D72" s="34">
        <f t="shared" si="23"/>
        <v>3.5244686300000001E-2</v>
      </c>
      <c r="E72" s="34">
        <f t="shared" si="24"/>
        <v>3.0346884000000001E-2</v>
      </c>
      <c r="F72" s="34">
        <f t="shared" si="25"/>
        <v>4.8978023000000011E-3</v>
      </c>
      <c r="G72" s="28">
        <v>125</v>
      </c>
      <c r="H72" s="34">
        <f t="shared" si="26"/>
        <v>1.7881250000000001E-2</v>
      </c>
      <c r="I72" s="28">
        <v>6.7</v>
      </c>
      <c r="J72" s="34">
        <f t="shared" si="27"/>
        <v>8.1813700000000014E-4</v>
      </c>
      <c r="K72" s="34">
        <f t="shared" si="28"/>
        <v>34.700000000000003</v>
      </c>
      <c r="L72" s="34">
        <v>4.0911300000000001E-3</v>
      </c>
      <c r="N72">
        <v>51.9</v>
      </c>
      <c r="O72" s="1">
        <f t="shared" si="29"/>
        <v>60.868320000000004</v>
      </c>
      <c r="P72">
        <v>121</v>
      </c>
      <c r="Q72" s="1">
        <f t="shared" si="30"/>
        <v>148.63639999999998</v>
      </c>
      <c r="R72">
        <v>14.6</v>
      </c>
      <c r="S72" s="1">
        <f t="shared" si="31"/>
        <v>17.639719999999997</v>
      </c>
      <c r="T72">
        <v>54.5</v>
      </c>
      <c r="U72" s="1">
        <f t="shared" si="32"/>
        <v>63.568800000000003</v>
      </c>
      <c r="V72">
        <v>11</v>
      </c>
      <c r="W72" s="17">
        <f t="shared" si="33"/>
        <v>12.755599999999999</v>
      </c>
      <c r="X72">
        <v>1.29</v>
      </c>
      <c r="Y72" s="1">
        <f t="shared" si="34"/>
        <v>1.4936909999999999</v>
      </c>
      <c r="Z72">
        <v>7.71</v>
      </c>
      <c r="AA72" s="1">
        <f t="shared" si="35"/>
        <v>8.8865460000000009</v>
      </c>
      <c r="AB72">
        <v>0.93</v>
      </c>
      <c r="AC72" s="1">
        <f t="shared" si="36"/>
        <v>1.093866</v>
      </c>
      <c r="AD72">
        <v>4.58</v>
      </c>
      <c r="AE72" s="17">
        <f t="shared" si="37"/>
        <v>5.2564659999999996</v>
      </c>
      <c r="AF72">
        <v>0.81</v>
      </c>
      <c r="AG72" s="17">
        <f t="shared" si="38"/>
        <v>0.92785499999999999</v>
      </c>
      <c r="AH72">
        <v>1.96</v>
      </c>
      <c r="AI72" s="1">
        <f t="shared" si="39"/>
        <v>2.24126</v>
      </c>
      <c r="AJ72">
        <v>0.25</v>
      </c>
      <c r="AK72" s="1">
        <f t="shared" si="40"/>
        <v>0.28552499999999997</v>
      </c>
      <c r="AL72">
        <v>1.42</v>
      </c>
      <c r="AM72" s="1">
        <f t="shared" si="41"/>
        <v>1.616954</v>
      </c>
      <c r="AN72">
        <v>21.4</v>
      </c>
      <c r="AO72" s="1">
        <f t="shared" si="42"/>
        <v>27.17586</v>
      </c>
      <c r="AP72" s="2"/>
      <c r="AQ72" s="2"/>
      <c r="AS72" s="7">
        <v>34.700000000000003</v>
      </c>
      <c r="AT72" s="1">
        <f t="shared" si="22"/>
        <v>4.0911300000000001E-3</v>
      </c>
      <c r="AV72" s="2"/>
      <c r="AW72" s="2"/>
      <c r="AZ72" s="7">
        <v>6.7</v>
      </c>
      <c r="BB72" s="2"/>
      <c r="BC72" s="15"/>
      <c r="BD72">
        <v>125</v>
      </c>
      <c r="BF72" s="2"/>
      <c r="BG72" s="2"/>
      <c r="BH72" s="8"/>
      <c r="BJ72" s="7">
        <v>70</v>
      </c>
      <c r="BL72" s="15"/>
      <c r="BM72" s="7">
        <v>61</v>
      </c>
      <c r="BP72" s="15"/>
    </row>
    <row r="73" spans="1:68" x14ac:dyDescent="0.2">
      <c r="A73" t="s">
        <v>166</v>
      </c>
      <c r="B73">
        <v>2024</v>
      </c>
      <c r="C73" t="s">
        <v>214</v>
      </c>
      <c r="D73" s="34">
        <f t="shared" si="23"/>
        <v>2.0813342699999998E-2</v>
      </c>
      <c r="E73" s="34">
        <f t="shared" si="24"/>
        <v>1.7190637999999998E-2</v>
      </c>
      <c r="F73" s="34">
        <f t="shared" si="25"/>
        <v>3.6227046999999998E-3</v>
      </c>
      <c r="G73" s="28">
        <v>82.6</v>
      </c>
      <c r="H73" s="34">
        <f t="shared" si="26"/>
        <v>1.1815930000000001E-2</v>
      </c>
      <c r="I73" s="28">
        <v>4.4000000000000004</v>
      </c>
      <c r="J73" s="34">
        <f t="shared" si="27"/>
        <v>5.3728400000000007E-4</v>
      </c>
      <c r="K73" s="34">
        <f t="shared" si="28"/>
        <v>13.800000000000002</v>
      </c>
      <c r="L73" s="34">
        <v>1.6270200000000003E-3</v>
      </c>
      <c r="N73">
        <v>32</v>
      </c>
      <c r="O73" s="1">
        <f t="shared" si="29"/>
        <v>37.529600000000002</v>
      </c>
      <c r="P73">
        <v>66.7</v>
      </c>
      <c r="Q73" s="1">
        <f t="shared" si="30"/>
        <v>81.934280000000001</v>
      </c>
      <c r="R73">
        <v>8.0399999999999991</v>
      </c>
      <c r="S73" s="1">
        <f t="shared" si="31"/>
        <v>9.7139279999999992</v>
      </c>
      <c r="T73">
        <v>30.3</v>
      </c>
      <c r="U73" s="1">
        <f t="shared" si="32"/>
        <v>35.341920000000002</v>
      </c>
      <c r="V73">
        <v>6.37</v>
      </c>
      <c r="W73" s="17">
        <f t="shared" si="33"/>
        <v>7.3866519999999998</v>
      </c>
      <c r="X73">
        <v>1.0900000000000001</v>
      </c>
      <c r="Y73" s="1">
        <f t="shared" si="34"/>
        <v>1.262111</v>
      </c>
      <c r="Z73">
        <v>5.04</v>
      </c>
      <c r="AA73" s="1">
        <f t="shared" si="35"/>
        <v>5.8091040000000005</v>
      </c>
      <c r="AB73">
        <v>0.69</v>
      </c>
      <c r="AC73" s="1">
        <f t="shared" si="36"/>
        <v>0.81157799999999991</v>
      </c>
      <c r="AD73">
        <v>3.58</v>
      </c>
      <c r="AE73" s="17">
        <f t="shared" si="37"/>
        <v>4.1087660000000001</v>
      </c>
      <c r="AF73">
        <v>0.67</v>
      </c>
      <c r="AG73" s="17">
        <f t="shared" si="38"/>
        <v>0.76748499999999997</v>
      </c>
      <c r="AH73">
        <v>1.62</v>
      </c>
      <c r="AI73" s="1">
        <f t="shared" si="39"/>
        <v>1.8524700000000001</v>
      </c>
      <c r="AJ73">
        <v>0.22</v>
      </c>
      <c r="AK73" s="1">
        <f t="shared" si="40"/>
        <v>0.25126199999999999</v>
      </c>
      <c r="AL73">
        <v>1.03</v>
      </c>
      <c r="AM73" s="1">
        <f t="shared" si="41"/>
        <v>1.1728610000000002</v>
      </c>
      <c r="AN73">
        <v>15.9</v>
      </c>
      <c r="AO73" s="1">
        <f t="shared" si="42"/>
        <v>20.191410000000001</v>
      </c>
      <c r="AP73" s="2"/>
      <c r="AQ73" s="2"/>
      <c r="AS73" s="7">
        <v>13.8</v>
      </c>
      <c r="AT73" s="1">
        <f t="shared" si="22"/>
        <v>1.6270200000000003E-3</v>
      </c>
      <c r="AV73" s="2"/>
      <c r="AW73" s="2"/>
      <c r="AZ73" s="7">
        <v>4.4000000000000004</v>
      </c>
      <c r="BB73" s="2"/>
      <c r="BC73" s="15"/>
      <c r="BD73">
        <v>82.6</v>
      </c>
      <c r="BF73" s="2"/>
      <c r="BG73" s="2"/>
      <c r="BH73" s="8"/>
      <c r="BJ73" s="7">
        <v>43.9</v>
      </c>
      <c r="BL73" s="15"/>
      <c r="BM73" s="7">
        <v>18</v>
      </c>
      <c r="BP73" s="15"/>
    </row>
    <row r="74" spans="1:68" x14ac:dyDescent="0.2">
      <c r="A74" t="s">
        <v>167</v>
      </c>
      <c r="B74">
        <v>2024</v>
      </c>
      <c r="C74" t="s">
        <v>214</v>
      </c>
      <c r="D74" s="34">
        <f t="shared" si="23"/>
        <v>3.3648960699999994E-2</v>
      </c>
      <c r="E74" s="34">
        <f t="shared" si="24"/>
        <v>2.6742872999999997E-2</v>
      </c>
      <c r="F74" s="34">
        <f t="shared" si="25"/>
        <v>6.9060877000000007E-3</v>
      </c>
      <c r="G74" s="28">
        <v>59.9</v>
      </c>
      <c r="H74" s="34">
        <f t="shared" si="26"/>
        <v>8.5686950000000012E-3</v>
      </c>
      <c r="I74" s="28">
        <v>3.7</v>
      </c>
      <c r="J74" s="34">
        <f t="shared" si="27"/>
        <v>4.5180700000000009E-4</v>
      </c>
      <c r="K74" s="34">
        <f t="shared" si="28"/>
        <v>4.22</v>
      </c>
      <c r="L74" s="34">
        <v>4.9753799999999995E-4</v>
      </c>
      <c r="N74">
        <v>47</v>
      </c>
      <c r="O74" s="1">
        <f t="shared" si="29"/>
        <v>55.121600000000001</v>
      </c>
      <c r="P74">
        <v>105</v>
      </c>
      <c r="Q74" s="1">
        <f t="shared" si="30"/>
        <v>128.982</v>
      </c>
      <c r="R74">
        <v>12.45</v>
      </c>
      <c r="S74" s="1">
        <f t="shared" si="31"/>
        <v>15.042089999999998</v>
      </c>
      <c r="T74">
        <v>48.6</v>
      </c>
      <c r="U74" s="1">
        <f t="shared" si="32"/>
        <v>56.687040000000003</v>
      </c>
      <c r="V74">
        <v>10</v>
      </c>
      <c r="W74" s="17">
        <f t="shared" si="33"/>
        <v>11.596</v>
      </c>
      <c r="X74">
        <v>1.41</v>
      </c>
      <c r="Y74" s="1">
        <f t="shared" si="34"/>
        <v>1.6326389999999997</v>
      </c>
      <c r="Z74">
        <v>7.57</v>
      </c>
      <c r="AA74" s="1">
        <f t="shared" si="35"/>
        <v>8.7251820000000002</v>
      </c>
      <c r="AB74">
        <v>1.2</v>
      </c>
      <c r="AC74" s="1">
        <f t="shared" si="36"/>
        <v>1.4114399999999998</v>
      </c>
      <c r="AD74">
        <v>6.54</v>
      </c>
      <c r="AE74" s="17">
        <f t="shared" si="37"/>
        <v>7.5059579999999997</v>
      </c>
      <c r="AF74">
        <v>1.24</v>
      </c>
      <c r="AG74" s="17">
        <f t="shared" si="38"/>
        <v>1.42042</v>
      </c>
      <c r="AH74">
        <v>3.37</v>
      </c>
      <c r="AI74" s="1">
        <f t="shared" si="39"/>
        <v>3.8535949999999999</v>
      </c>
      <c r="AJ74">
        <v>0.45</v>
      </c>
      <c r="AK74" s="1">
        <f t="shared" si="40"/>
        <v>0.51394499999999999</v>
      </c>
      <c r="AL74">
        <v>2.84</v>
      </c>
      <c r="AM74" s="1">
        <f t="shared" si="41"/>
        <v>3.233908</v>
      </c>
      <c r="AN74">
        <v>32.1</v>
      </c>
      <c r="AO74" s="1">
        <f t="shared" si="42"/>
        <v>40.76379</v>
      </c>
      <c r="AP74" s="2"/>
      <c r="AQ74" s="2"/>
      <c r="AS74" s="7">
        <v>4.22</v>
      </c>
      <c r="AT74" s="1">
        <f t="shared" si="22"/>
        <v>4.9753799999999995E-4</v>
      </c>
      <c r="AV74" s="2"/>
      <c r="AW74" s="2"/>
      <c r="AZ74" s="7">
        <v>3.7</v>
      </c>
      <c r="BB74" s="2"/>
      <c r="BC74" s="15"/>
      <c r="BD74">
        <v>59.9</v>
      </c>
      <c r="BF74" s="2"/>
      <c r="BG74" s="2"/>
      <c r="BH74" s="8"/>
      <c r="BJ74" s="7">
        <v>48.1</v>
      </c>
      <c r="BL74" s="15"/>
      <c r="BM74" s="7">
        <v>132</v>
      </c>
      <c r="BP74" s="15"/>
    </row>
    <row r="75" spans="1:68" x14ac:dyDescent="0.2">
      <c r="A75" t="s">
        <v>168</v>
      </c>
      <c r="B75">
        <v>2024</v>
      </c>
      <c r="C75" t="s">
        <v>214</v>
      </c>
      <c r="D75" s="34">
        <f t="shared" si="23"/>
        <v>3.4376834899999993E-2</v>
      </c>
      <c r="E75" s="34">
        <f t="shared" si="24"/>
        <v>2.8461492599999996E-2</v>
      </c>
      <c r="F75" s="34">
        <f t="shared" si="25"/>
        <v>5.9153422999999993E-3</v>
      </c>
      <c r="G75" s="28">
        <v>12.3</v>
      </c>
      <c r="H75" s="34">
        <f t="shared" si="26"/>
        <v>1.7595150000000003E-3</v>
      </c>
      <c r="I75" s="28">
        <v>0.5</v>
      </c>
      <c r="J75" s="34">
        <f t="shared" si="27"/>
        <v>6.1055000000000004E-5</v>
      </c>
      <c r="K75" s="34">
        <f t="shared" si="28"/>
        <v>1.1299999999999999</v>
      </c>
      <c r="L75" s="34">
        <v>1.3322699999999998E-4</v>
      </c>
      <c r="N75">
        <v>55.1</v>
      </c>
      <c r="O75" s="1">
        <f t="shared" si="29"/>
        <v>64.621279999999999</v>
      </c>
      <c r="P75">
        <v>114.5</v>
      </c>
      <c r="Q75" s="1">
        <f t="shared" si="30"/>
        <v>140.65179999999998</v>
      </c>
      <c r="R75">
        <v>12.75</v>
      </c>
      <c r="S75" s="1">
        <f t="shared" si="31"/>
        <v>15.404549999999999</v>
      </c>
      <c r="T75">
        <v>47.3</v>
      </c>
      <c r="U75" s="1">
        <f t="shared" si="32"/>
        <v>55.170720000000003</v>
      </c>
      <c r="V75">
        <v>7.56</v>
      </c>
      <c r="W75" s="17">
        <f t="shared" si="33"/>
        <v>8.7665759999999988</v>
      </c>
      <c r="X75">
        <v>1.71</v>
      </c>
      <c r="Y75" s="1">
        <f t="shared" si="34"/>
        <v>1.9800089999999999</v>
      </c>
      <c r="Z75">
        <v>5.98</v>
      </c>
      <c r="AA75" s="1">
        <f t="shared" si="35"/>
        <v>6.8925480000000006</v>
      </c>
      <c r="AB75">
        <v>0.84</v>
      </c>
      <c r="AC75" s="1">
        <f t="shared" si="36"/>
        <v>0.98800799999999989</v>
      </c>
      <c r="AD75">
        <v>5.0199999999999996</v>
      </c>
      <c r="AE75" s="17">
        <f t="shared" si="37"/>
        <v>5.7614539999999996</v>
      </c>
      <c r="AF75">
        <v>1.07</v>
      </c>
      <c r="AG75" s="17">
        <f t="shared" si="38"/>
        <v>1.2256850000000001</v>
      </c>
      <c r="AH75">
        <v>3.01</v>
      </c>
      <c r="AI75" s="1">
        <f t="shared" si="39"/>
        <v>3.4419349999999995</v>
      </c>
      <c r="AJ75">
        <v>0.48</v>
      </c>
      <c r="AK75" s="1">
        <f t="shared" si="40"/>
        <v>0.54820799999999992</v>
      </c>
      <c r="AL75">
        <v>2.98</v>
      </c>
      <c r="AM75" s="1">
        <f t="shared" si="41"/>
        <v>3.3933260000000001</v>
      </c>
      <c r="AN75">
        <v>27.5</v>
      </c>
      <c r="AO75" s="1">
        <f t="shared" si="42"/>
        <v>34.922249999999998</v>
      </c>
      <c r="AP75" s="2"/>
      <c r="AQ75" s="2"/>
      <c r="AS75" s="7">
        <v>1.1299999999999999</v>
      </c>
      <c r="AT75" s="1">
        <f t="shared" si="22"/>
        <v>1.3322699999999998E-4</v>
      </c>
      <c r="AV75" s="2"/>
      <c r="AW75" s="2"/>
      <c r="AZ75" s="7">
        <v>0.5</v>
      </c>
      <c r="BB75" s="2"/>
      <c r="BC75" s="15"/>
      <c r="BD75">
        <v>12.3</v>
      </c>
      <c r="BF75" s="2"/>
      <c r="BG75" s="2"/>
      <c r="BH75" s="8"/>
      <c r="BJ75" s="7">
        <v>8.9600000000000009</v>
      </c>
      <c r="BL75" s="15"/>
      <c r="BM75" s="7">
        <v>323</v>
      </c>
      <c r="BP75" s="15"/>
    </row>
    <row r="76" spans="1:68" x14ac:dyDescent="0.2">
      <c r="A76" t="s">
        <v>169</v>
      </c>
      <c r="B76">
        <v>2024</v>
      </c>
      <c r="C76" t="s">
        <v>214</v>
      </c>
      <c r="D76" s="34">
        <f t="shared" si="23"/>
        <v>3.2294925000000002E-2</v>
      </c>
      <c r="E76" s="34">
        <f t="shared" si="24"/>
        <v>2.6345506799999998E-2</v>
      </c>
      <c r="F76" s="34">
        <f t="shared" si="25"/>
        <v>5.9494182000000007E-3</v>
      </c>
      <c r="G76" s="28">
        <v>16.100000000000001</v>
      </c>
      <c r="H76" s="34">
        <f t="shared" si="26"/>
        <v>2.3031050000000006E-3</v>
      </c>
      <c r="I76" s="28">
        <v>0.7</v>
      </c>
      <c r="J76" s="34">
        <f t="shared" si="27"/>
        <v>8.5477000000000008E-5</v>
      </c>
      <c r="K76" s="34">
        <f t="shared" si="28"/>
        <v>1.72</v>
      </c>
      <c r="L76" s="34">
        <v>2.0278800000000002E-4</v>
      </c>
      <c r="N76">
        <v>50.9</v>
      </c>
      <c r="O76" s="1">
        <f t="shared" si="29"/>
        <v>59.695520000000002</v>
      </c>
      <c r="P76">
        <v>104</v>
      </c>
      <c r="Q76" s="1">
        <f t="shared" si="30"/>
        <v>127.75359999999999</v>
      </c>
      <c r="R76">
        <v>11.9</v>
      </c>
      <c r="S76" s="1">
        <f t="shared" si="31"/>
        <v>14.37758</v>
      </c>
      <c r="T76">
        <v>45.4</v>
      </c>
      <c r="U76" s="1">
        <f t="shared" si="32"/>
        <v>52.954560000000001</v>
      </c>
      <c r="V76">
        <v>7.48</v>
      </c>
      <c r="W76" s="17">
        <f t="shared" si="33"/>
        <v>8.6738080000000011</v>
      </c>
      <c r="X76">
        <v>1.78</v>
      </c>
      <c r="Y76" s="1">
        <f t="shared" si="34"/>
        <v>2.0610619999999997</v>
      </c>
      <c r="Z76">
        <v>6.08</v>
      </c>
      <c r="AA76" s="1">
        <f t="shared" si="35"/>
        <v>7.0078080000000007</v>
      </c>
      <c r="AB76">
        <v>0.85</v>
      </c>
      <c r="AC76" s="1">
        <f t="shared" si="36"/>
        <v>0.99976999999999994</v>
      </c>
      <c r="AD76">
        <v>5.01</v>
      </c>
      <c r="AE76" s="17">
        <f t="shared" si="37"/>
        <v>5.7499769999999994</v>
      </c>
      <c r="AF76">
        <v>1.02</v>
      </c>
      <c r="AG76" s="17">
        <f t="shared" si="38"/>
        <v>1.1684099999999999</v>
      </c>
      <c r="AH76">
        <v>2.87</v>
      </c>
      <c r="AI76" s="1">
        <f t="shared" si="39"/>
        <v>3.2818450000000001</v>
      </c>
      <c r="AJ76">
        <v>0.44</v>
      </c>
      <c r="AK76" s="1">
        <f t="shared" si="40"/>
        <v>0.50252399999999997</v>
      </c>
      <c r="AL76">
        <v>2.78</v>
      </c>
      <c r="AM76" s="1">
        <f t="shared" si="41"/>
        <v>3.1655859999999998</v>
      </c>
      <c r="AN76">
        <v>28</v>
      </c>
      <c r="AO76" s="1">
        <f t="shared" si="42"/>
        <v>35.557200000000002</v>
      </c>
      <c r="AP76" s="2"/>
      <c r="AQ76" s="2"/>
      <c r="AS76" s="7">
        <v>1.72</v>
      </c>
      <c r="AT76" s="1">
        <f t="shared" si="22"/>
        <v>2.0278800000000002E-4</v>
      </c>
      <c r="AV76" s="2"/>
      <c r="AW76" s="2"/>
      <c r="AZ76" s="7">
        <v>0.7</v>
      </c>
      <c r="BB76" s="2"/>
      <c r="BC76" s="15"/>
      <c r="BD76">
        <v>16.100000000000001</v>
      </c>
      <c r="BF76" s="2"/>
      <c r="BG76" s="2"/>
      <c r="BH76" s="8"/>
      <c r="BJ76" s="7">
        <v>10.25</v>
      </c>
      <c r="BL76" s="15"/>
      <c r="BM76" s="7">
        <v>248</v>
      </c>
      <c r="BP76" s="15"/>
    </row>
    <row r="77" spans="1:68" x14ac:dyDescent="0.2">
      <c r="A77" t="s">
        <v>170</v>
      </c>
      <c r="B77">
        <v>2024</v>
      </c>
      <c r="C77" t="s">
        <v>214</v>
      </c>
      <c r="D77" s="34">
        <f t="shared" si="23"/>
        <v>3.4932537E-2</v>
      </c>
      <c r="E77" s="34">
        <f t="shared" si="24"/>
        <v>2.6089232800000001E-2</v>
      </c>
      <c r="F77" s="34">
        <f t="shared" si="25"/>
        <v>8.8433042000000007E-3</v>
      </c>
      <c r="G77" s="28">
        <v>14.4</v>
      </c>
      <c r="H77" s="34">
        <f t="shared" si="26"/>
        <v>2.0599200000000002E-3</v>
      </c>
      <c r="I77" s="28">
        <v>0.8</v>
      </c>
      <c r="J77" s="34">
        <f t="shared" si="27"/>
        <v>9.7688000000000004E-5</v>
      </c>
      <c r="K77" s="34">
        <f t="shared" si="28"/>
        <v>1.23</v>
      </c>
      <c r="L77" s="34">
        <v>1.45017E-4</v>
      </c>
      <c r="N77">
        <v>48.3</v>
      </c>
      <c r="O77" s="1">
        <f t="shared" si="29"/>
        <v>56.646239999999999</v>
      </c>
      <c r="P77">
        <v>100.5</v>
      </c>
      <c r="Q77" s="1">
        <f t="shared" si="30"/>
        <v>123.4542</v>
      </c>
      <c r="R77">
        <v>12.2</v>
      </c>
      <c r="S77" s="1">
        <f t="shared" si="31"/>
        <v>14.740039999999999</v>
      </c>
      <c r="T77">
        <v>47.9</v>
      </c>
      <c r="U77" s="1">
        <f t="shared" si="32"/>
        <v>55.870560000000005</v>
      </c>
      <c r="V77">
        <v>8.7799999999999994</v>
      </c>
      <c r="W77" s="17">
        <f t="shared" si="33"/>
        <v>10.181287999999999</v>
      </c>
      <c r="X77">
        <v>1.87</v>
      </c>
      <c r="Y77" s="1">
        <f t="shared" si="34"/>
        <v>2.165273</v>
      </c>
      <c r="Z77">
        <v>8.11</v>
      </c>
      <c r="AA77" s="1">
        <f t="shared" si="35"/>
        <v>9.3475859999999997</v>
      </c>
      <c r="AB77">
        <v>1.24</v>
      </c>
      <c r="AC77" s="1">
        <f t="shared" si="36"/>
        <v>1.4584879999999998</v>
      </c>
      <c r="AD77">
        <v>7.63</v>
      </c>
      <c r="AE77" s="17">
        <f t="shared" si="37"/>
        <v>8.756950999999999</v>
      </c>
      <c r="AF77">
        <v>1.58</v>
      </c>
      <c r="AG77" s="17">
        <f t="shared" si="38"/>
        <v>1.80989</v>
      </c>
      <c r="AH77">
        <v>4.87</v>
      </c>
      <c r="AI77" s="1">
        <f t="shared" si="39"/>
        <v>5.5688449999999996</v>
      </c>
      <c r="AJ77">
        <v>0.7</v>
      </c>
      <c r="AK77" s="1">
        <f t="shared" si="40"/>
        <v>0.7994699999999999</v>
      </c>
      <c r="AL77">
        <v>4.67</v>
      </c>
      <c r="AM77" s="1">
        <f t="shared" si="41"/>
        <v>5.3177289999999999</v>
      </c>
      <c r="AN77">
        <v>41.9</v>
      </c>
      <c r="AO77" s="1">
        <f t="shared" si="42"/>
        <v>53.20881</v>
      </c>
      <c r="AP77" s="2"/>
      <c r="AQ77" s="2"/>
      <c r="AS77" s="7">
        <v>1.23</v>
      </c>
      <c r="AT77" s="1">
        <f t="shared" si="22"/>
        <v>1.45017E-4</v>
      </c>
      <c r="AV77" s="2"/>
      <c r="AW77" s="2"/>
      <c r="AZ77" s="7">
        <v>0.8</v>
      </c>
      <c r="BB77" s="2"/>
      <c r="BC77" s="15"/>
      <c r="BD77">
        <v>14.4</v>
      </c>
      <c r="BF77" s="2"/>
      <c r="BG77" s="2"/>
      <c r="BH77" s="8"/>
      <c r="BJ77" s="7">
        <v>7.43</v>
      </c>
      <c r="BL77" s="15"/>
      <c r="BM77" s="7">
        <v>312</v>
      </c>
      <c r="BP77" s="15"/>
    </row>
    <row r="78" spans="1:68" x14ac:dyDescent="0.2">
      <c r="A78" t="s">
        <v>171</v>
      </c>
      <c r="B78">
        <v>2024</v>
      </c>
      <c r="C78" t="s">
        <v>214</v>
      </c>
      <c r="D78" s="34">
        <f t="shared" si="23"/>
        <v>3.0070386400000003E-2</v>
      </c>
      <c r="E78" s="34">
        <f t="shared" si="24"/>
        <v>2.3242425200000003E-2</v>
      </c>
      <c r="F78" s="34">
        <f t="shared" si="25"/>
        <v>6.8279611999999988E-3</v>
      </c>
      <c r="G78" s="28">
        <v>22.3</v>
      </c>
      <c r="H78" s="34">
        <f t="shared" si="26"/>
        <v>3.1900150000000005E-3</v>
      </c>
      <c r="I78" s="28">
        <v>1.2</v>
      </c>
      <c r="J78" s="34">
        <f t="shared" si="27"/>
        <v>1.46532E-4</v>
      </c>
      <c r="K78" s="34">
        <f t="shared" si="28"/>
        <v>2.0299999999999998</v>
      </c>
      <c r="L78" s="34">
        <v>2.39337E-4</v>
      </c>
      <c r="N78">
        <v>44.6</v>
      </c>
      <c r="O78" s="1">
        <f t="shared" si="29"/>
        <v>52.306880000000007</v>
      </c>
      <c r="P78">
        <v>89.7</v>
      </c>
      <c r="Q78" s="1">
        <f t="shared" si="30"/>
        <v>110.18747999999999</v>
      </c>
      <c r="R78">
        <v>10.5</v>
      </c>
      <c r="S78" s="1">
        <f t="shared" si="31"/>
        <v>12.6861</v>
      </c>
      <c r="T78">
        <v>41.8</v>
      </c>
      <c r="U78" s="1">
        <f t="shared" si="32"/>
        <v>48.755520000000004</v>
      </c>
      <c r="V78">
        <v>7.32</v>
      </c>
      <c r="W78" s="17">
        <f t="shared" si="33"/>
        <v>8.4882720000000003</v>
      </c>
      <c r="X78">
        <v>1.72</v>
      </c>
      <c r="Y78" s="1">
        <f t="shared" si="34"/>
        <v>1.9915879999999999</v>
      </c>
      <c r="Z78">
        <v>6.24</v>
      </c>
      <c r="AA78" s="1">
        <f t="shared" si="35"/>
        <v>7.1922240000000004</v>
      </c>
      <c r="AB78">
        <v>0.94</v>
      </c>
      <c r="AC78" s="1">
        <f t="shared" si="36"/>
        <v>1.1056279999999998</v>
      </c>
      <c r="AD78">
        <v>5.59</v>
      </c>
      <c r="AE78" s="17">
        <f t="shared" si="37"/>
        <v>6.4156429999999993</v>
      </c>
      <c r="AF78">
        <v>1.1399999999999999</v>
      </c>
      <c r="AG78" s="17">
        <f t="shared" si="38"/>
        <v>1.3058699999999999</v>
      </c>
      <c r="AH78">
        <v>3.56</v>
      </c>
      <c r="AI78" s="1">
        <f t="shared" si="39"/>
        <v>4.0708599999999997</v>
      </c>
      <c r="AJ78">
        <v>0.49</v>
      </c>
      <c r="AK78" s="1">
        <f t="shared" si="40"/>
        <v>0.55962899999999993</v>
      </c>
      <c r="AL78">
        <v>3.5</v>
      </c>
      <c r="AM78" s="1">
        <f t="shared" si="41"/>
        <v>3.9854500000000002</v>
      </c>
      <c r="AN78">
        <v>32.799999999999997</v>
      </c>
      <c r="AO78" s="1">
        <f t="shared" si="42"/>
        <v>41.652719999999995</v>
      </c>
      <c r="AP78" s="2"/>
      <c r="AQ78" s="2"/>
      <c r="AS78" s="7">
        <v>2.0299999999999998</v>
      </c>
      <c r="AT78" s="1">
        <f t="shared" si="22"/>
        <v>2.39337E-4</v>
      </c>
      <c r="AV78" s="2"/>
      <c r="AW78" s="2"/>
      <c r="AZ78" s="7">
        <v>1.2</v>
      </c>
      <c r="BB78" s="2"/>
      <c r="BC78" s="15"/>
      <c r="BD78">
        <v>22.3</v>
      </c>
      <c r="BF78" s="2"/>
      <c r="BG78" s="2"/>
      <c r="BH78" s="8"/>
      <c r="BJ78" s="7">
        <v>9.58</v>
      </c>
      <c r="BL78" s="15"/>
      <c r="BM78" s="7">
        <v>270</v>
      </c>
      <c r="BP78" s="15"/>
    </row>
    <row r="79" spans="1:68" x14ac:dyDescent="0.2">
      <c r="A79" t="s">
        <v>201</v>
      </c>
      <c r="B79">
        <v>2024</v>
      </c>
      <c r="C79" t="s">
        <v>214</v>
      </c>
      <c r="D79" s="34">
        <f t="shared" si="23"/>
        <v>0.33433465149999997</v>
      </c>
      <c r="E79" s="34">
        <f t="shared" si="24"/>
        <v>0.31340146999999996</v>
      </c>
      <c r="F79" s="34">
        <f t="shared" si="25"/>
        <v>2.0933181500000002E-2</v>
      </c>
      <c r="G79" s="28">
        <v>336</v>
      </c>
      <c r="H79" s="34">
        <f t="shared" si="26"/>
        <v>4.8064800000000005E-2</v>
      </c>
      <c r="I79" s="28">
        <v>15.8</v>
      </c>
      <c r="J79" s="34">
        <f t="shared" si="27"/>
        <v>1.9293380000000003E-3</v>
      </c>
      <c r="K79" s="34">
        <f t="shared" si="28"/>
        <v>150.5</v>
      </c>
      <c r="L79" s="34">
        <v>1.7743950000000001E-2</v>
      </c>
      <c r="N79">
        <v>576</v>
      </c>
      <c r="O79" s="1">
        <f t="shared" si="29"/>
        <v>675.53280000000007</v>
      </c>
      <c r="P79">
        <v>1260</v>
      </c>
      <c r="Q79" s="1">
        <f t="shared" si="30"/>
        <v>1547.7839999999999</v>
      </c>
      <c r="R79">
        <v>148.5</v>
      </c>
      <c r="S79" s="1">
        <f t="shared" si="31"/>
        <v>179.4177</v>
      </c>
      <c r="T79">
        <v>534</v>
      </c>
      <c r="U79" s="1">
        <f t="shared" si="32"/>
        <v>622.85760000000005</v>
      </c>
      <c r="V79">
        <v>93.5</v>
      </c>
      <c r="W79" s="17">
        <f t="shared" si="33"/>
        <v>108.4226</v>
      </c>
      <c r="X79">
        <v>5.95</v>
      </c>
      <c r="Y79" s="1">
        <f t="shared" si="34"/>
        <v>6.8895049999999998</v>
      </c>
      <c r="Z79">
        <v>49.4</v>
      </c>
      <c r="AA79" s="1">
        <f t="shared" si="35"/>
        <v>56.93844</v>
      </c>
      <c r="AB79">
        <v>5.42</v>
      </c>
      <c r="AC79" s="1">
        <f t="shared" si="36"/>
        <v>6.3750039999999997</v>
      </c>
      <c r="AD79">
        <v>20.9</v>
      </c>
      <c r="AE79" s="17">
        <f t="shared" si="37"/>
        <v>23.986929999999997</v>
      </c>
      <c r="AF79">
        <v>3.18</v>
      </c>
      <c r="AG79" s="17">
        <f t="shared" si="38"/>
        <v>3.64269</v>
      </c>
      <c r="AH79">
        <v>7.08</v>
      </c>
      <c r="AI79" s="1">
        <f t="shared" si="39"/>
        <v>8.0959799999999991</v>
      </c>
      <c r="AJ79">
        <v>0.8</v>
      </c>
      <c r="AK79" s="1">
        <f t="shared" si="40"/>
        <v>0.91367999999999994</v>
      </c>
      <c r="AL79">
        <v>4.58</v>
      </c>
      <c r="AM79" s="1">
        <f t="shared" si="41"/>
        <v>5.2152460000000005</v>
      </c>
      <c r="AN79">
        <v>76.599999999999994</v>
      </c>
      <c r="AO79" s="1">
        <f t="shared" si="42"/>
        <v>97.274339999999995</v>
      </c>
      <c r="AP79" s="2"/>
      <c r="AQ79" s="2"/>
      <c r="AS79" s="7">
        <v>150.5</v>
      </c>
      <c r="AT79" s="1">
        <f t="shared" si="22"/>
        <v>1.7743950000000001E-2</v>
      </c>
      <c r="AU79">
        <v>122.5</v>
      </c>
      <c r="AV79" s="2"/>
      <c r="AW79" s="2"/>
      <c r="AZ79" s="7">
        <v>15.8</v>
      </c>
      <c r="BB79" s="2"/>
      <c r="BC79" s="15"/>
      <c r="BD79">
        <v>336</v>
      </c>
      <c r="BF79" s="2"/>
      <c r="BG79" s="2"/>
      <c r="BH79" s="8"/>
      <c r="BJ79" s="7">
        <v>790</v>
      </c>
      <c r="BL79" s="15"/>
      <c r="BM79" s="7">
        <v>134</v>
      </c>
      <c r="BP79" s="15"/>
    </row>
    <row r="80" spans="1:68" x14ac:dyDescent="0.2">
      <c r="A80" t="s">
        <v>202</v>
      </c>
      <c r="B80">
        <v>2024</v>
      </c>
      <c r="C80" t="s">
        <v>214</v>
      </c>
      <c r="D80" s="34">
        <f t="shared" si="23"/>
        <v>0.27452538339999999</v>
      </c>
      <c r="E80" s="34">
        <f t="shared" si="24"/>
        <v>0.24531772200000002</v>
      </c>
      <c r="F80" s="34">
        <f t="shared" si="25"/>
        <v>2.9207661399999994E-2</v>
      </c>
      <c r="G80" s="28">
        <v>1765</v>
      </c>
      <c r="H80" s="34">
        <f t="shared" si="26"/>
        <v>0.25248324999999999</v>
      </c>
      <c r="I80" s="28">
        <v>91.7</v>
      </c>
      <c r="J80" s="34">
        <f t="shared" si="27"/>
        <v>1.1197487000000001E-2</v>
      </c>
      <c r="K80" s="34">
        <f t="shared" si="28"/>
        <v>905.00000000000011</v>
      </c>
      <c r="L80" s="34">
        <v>0.10669950000000002</v>
      </c>
      <c r="N80">
        <v>443</v>
      </c>
      <c r="O80" s="1">
        <f t="shared" si="29"/>
        <v>519.55040000000008</v>
      </c>
      <c r="P80">
        <v>967</v>
      </c>
      <c r="Q80" s="1">
        <f t="shared" si="30"/>
        <v>1187.8627999999999</v>
      </c>
      <c r="R80">
        <v>116.5</v>
      </c>
      <c r="S80" s="1">
        <f t="shared" si="31"/>
        <v>140.75530000000001</v>
      </c>
      <c r="T80">
        <v>433</v>
      </c>
      <c r="U80" s="1">
        <f t="shared" si="32"/>
        <v>505.05120000000005</v>
      </c>
      <c r="V80">
        <v>86.2</v>
      </c>
      <c r="W80" s="17">
        <f t="shared" si="33"/>
        <v>99.957520000000002</v>
      </c>
      <c r="X80">
        <v>5.69</v>
      </c>
      <c r="Y80" s="1">
        <f t="shared" si="34"/>
        <v>6.5884510000000001</v>
      </c>
      <c r="Z80">
        <v>52.7</v>
      </c>
      <c r="AA80" s="1">
        <f t="shared" si="35"/>
        <v>60.742020000000004</v>
      </c>
      <c r="AB80">
        <v>6.49</v>
      </c>
      <c r="AC80" s="1">
        <f t="shared" si="36"/>
        <v>7.6335379999999997</v>
      </c>
      <c r="AD80">
        <v>30.4</v>
      </c>
      <c r="AE80" s="17">
        <f t="shared" si="37"/>
        <v>34.890079999999998</v>
      </c>
      <c r="AF80">
        <v>5.05</v>
      </c>
      <c r="AG80" s="17">
        <f t="shared" si="38"/>
        <v>5.7847749999999998</v>
      </c>
      <c r="AH80">
        <v>12.15</v>
      </c>
      <c r="AI80" s="1">
        <f t="shared" si="39"/>
        <v>13.893525</v>
      </c>
      <c r="AJ80">
        <v>1.46</v>
      </c>
      <c r="AK80" s="1">
        <f t="shared" si="40"/>
        <v>1.6674659999999999</v>
      </c>
      <c r="AL80">
        <v>8.57</v>
      </c>
      <c r="AM80" s="1">
        <f t="shared" si="41"/>
        <v>9.7586590000000015</v>
      </c>
      <c r="AN80">
        <v>119</v>
      </c>
      <c r="AO80" s="1">
        <f t="shared" si="42"/>
        <v>151.1181</v>
      </c>
      <c r="AP80" s="2"/>
      <c r="AQ80" s="2"/>
      <c r="AS80" s="7" t="s">
        <v>87</v>
      </c>
      <c r="AT80" s="1">
        <f>AU80*1.179/10000</f>
        <v>0.10669950000000002</v>
      </c>
      <c r="AU80">
        <v>905</v>
      </c>
      <c r="AV80" s="2"/>
      <c r="AW80" s="2"/>
      <c r="AZ80" s="7">
        <v>91.7</v>
      </c>
      <c r="BB80" s="2"/>
      <c r="BC80" s="15"/>
      <c r="BD80">
        <v>1765</v>
      </c>
      <c r="BF80" s="2"/>
      <c r="BG80" s="2"/>
      <c r="BH80" s="8"/>
      <c r="BJ80" s="7">
        <v>772</v>
      </c>
      <c r="BL80" s="15"/>
      <c r="BM80" s="7">
        <v>430</v>
      </c>
      <c r="BP80" s="15"/>
    </row>
    <row r="81" spans="1:68" x14ac:dyDescent="0.2">
      <c r="A81" t="s">
        <v>203</v>
      </c>
      <c r="B81">
        <v>2024</v>
      </c>
      <c r="C81" t="s">
        <v>214</v>
      </c>
      <c r="D81" s="34">
        <f t="shared" si="23"/>
        <v>1.54203971E-2</v>
      </c>
      <c r="E81" s="34">
        <f t="shared" si="24"/>
        <v>1.1130669999999999E-2</v>
      </c>
      <c r="F81" s="34">
        <f t="shared" si="25"/>
        <v>4.2897271000000006E-3</v>
      </c>
      <c r="G81" s="28">
        <v>105.5</v>
      </c>
      <c r="H81" s="34">
        <f t="shared" si="26"/>
        <v>1.5091775000000002E-2</v>
      </c>
      <c r="I81" s="28">
        <v>4.5</v>
      </c>
      <c r="J81" s="34">
        <f t="shared" si="27"/>
        <v>5.49495E-4</v>
      </c>
      <c r="K81" s="34">
        <f t="shared" si="28"/>
        <v>27.5</v>
      </c>
      <c r="L81" s="34">
        <v>3.2422499999999999E-3</v>
      </c>
      <c r="N81">
        <v>19.899999999999999</v>
      </c>
      <c r="O81" s="1">
        <f t="shared" si="29"/>
        <v>23.338719999999999</v>
      </c>
      <c r="P81">
        <v>41.2</v>
      </c>
      <c r="Q81" s="1">
        <f t="shared" si="30"/>
        <v>50.610080000000004</v>
      </c>
      <c r="R81">
        <v>5.28</v>
      </c>
      <c r="S81" s="1">
        <f t="shared" si="31"/>
        <v>6.3792960000000001</v>
      </c>
      <c r="T81">
        <v>21.3</v>
      </c>
      <c r="U81" s="1">
        <f t="shared" si="32"/>
        <v>24.844320000000003</v>
      </c>
      <c r="V81">
        <v>5.29</v>
      </c>
      <c r="W81" s="17">
        <f t="shared" si="33"/>
        <v>6.1342840000000001</v>
      </c>
      <c r="X81">
        <v>0.71</v>
      </c>
      <c r="Y81" s="1">
        <f t="shared" si="34"/>
        <v>0.82210899999999987</v>
      </c>
      <c r="Z81">
        <v>4.9000000000000004</v>
      </c>
      <c r="AA81" s="1">
        <f t="shared" si="35"/>
        <v>5.6477400000000006</v>
      </c>
      <c r="AB81">
        <v>0.73</v>
      </c>
      <c r="AC81" s="1">
        <f t="shared" si="36"/>
        <v>0.85862599999999989</v>
      </c>
      <c r="AD81">
        <v>4.3</v>
      </c>
      <c r="AE81" s="17">
        <f t="shared" si="37"/>
        <v>4.9351099999999999</v>
      </c>
      <c r="AF81">
        <v>0.83</v>
      </c>
      <c r="AG81" s="17">
        <f t="shared" si="38"/>
        <v>0.95076499999999997</v>
      </c>
      <c r="AH81">
        <v>2.31</v>
      </c>
      <c r="AI81" s="1">
        <f t="shared" si="39"/>
        <v>2.6414849999999999</v>
      </c>
      <c r="AJ81">
        <v>0.28999999999999998</v>
      </c>
      <c r="AK81" s="1">
        <f t="shared" si="40"/>
        <v>0.33120899999999992</v>
      </c>
      <c r="AL81">
        <v>1.71</v>
      </c>
      <c r="AM81" s="1">
        <f t="shared" si="41"/>
        <v>1.9471769999999999</v>
      </c>
      <c r="AN81">
        <v>19.5</v>
      </c>
      <c r="AO81" s="1">
        <f t="shared" si="42"/>
        <v>24.76305</v>
      </c>
      <c r="AP81" s="2"/>
      <c r="AQ81" s="2"/>
      <c r="AS81" s="7">
        <v>27.5</v>
      </c>
      <c r="AT81" s="1">
        <f t="shared" si="22"/>
        <v>3.2422499999999999E-3</v>
      </c>
      <c r="AU81">
        <v>25.3</v>
      </c>
      <c r="AV81" s="2"/>
      <c r="AW81" s="2"/>
      <c r="AZ81" s="7">
        <v>4.5</v>
      </c>
      <c r="BB81" s="2"/>
      <c r="BC81" s="15"/>
      <c r="BD81">
        <v>105.5</v>
      </c>
      <c r="BF81" s="2"/>
      <c r="BG81" s="2"/>
      <c r="BH81" s="8"/>
      <c r="BJ81" s="7">
        <v>33.299999999999997</v>
      </c>
      <c r="BL81" s="15"/>
      <c r="BM81" s="7">
        <v>29</v>
      </c>
      <c r="BP81" s="15"/>
    </row>
    <row r="82" spans="1:68" x14ac:dyDescent="0.2">
      <c r="A82" t="s">
        <v>204</v>
      </c>
      <c r="B82">
        <v>2024</v>
      </c>
      <c r="C82" t="s">
        <v>214</v>
      </c>
      <c r="D82" s="34">
        <f t="shared" si="23"/>
        <v>0.28463169220000001</v>
      </c>
      <c r="E82" s="34">
        <f t="shared" si="24"/>
        <v>0.26040939400000002</v>
      </c>
      <c r="F82" s="34">
        <f t="shared" si="25"/>
        <v>2.4222298199999999E-2</v>
      </c>
      <c r="G82" s="28">
        <v>1255</v>
      </c>
      <c r="H82" s="34">
        <f t="shared" si="26"/>
        <v>0.17952775000000001</v>
      </c>
      <c r="I82" s="28">
        <v>66.7</v>
      </c>
      <c r="J82" s="34">
        <f t="shared" si="27"/>
        <v>8.1447370000000009E-3</v>
      </c>
      <c r="K82" s="34">
        <f t="shared" si="28"/>
        <v>744</v>
      </c>
      <c r="L82" s="34">
        <v>8.7717600000000007E-2</v>
      </c>
      <c r="N82">
        <v>487</v>
      </c>
      <c r="O82" s="1">
        <f t="shared" si="29"/>
        <v>571.15359999999998</v>
      </c>
      <c r="P82">
        <v>1045</v>
      </c>
      <c r="Q82" s="1">
        <f t="shared" si="30"/>
        <v>1283.6779999999999</v>
      </c>
      <c r="R82">
        <v>123.5</v>
      </c>
      <c r="S82" s="1">
        <f t="shared" si="31"/>
        <v>149.21269999999998</v>
      </c>
      <c r="T82">
        <v>437</v>
      </c>
      <c r="U82" s="1">
        <f t="shared" si="32"/>
        <v>509.71680000000003</v>
      </c>
      <c r="V82">
        <v>77.900000000000006</v>
      </c>
      <c r="W82" s="17">
        <f t="shared" si="33"/>
        <v>90.332840000000004</v>
      </c>
      <c r="X82">
        <v>5.58</v>
      </c>
      <c r="Y82" s="1">
        <f t="shared" si="34"/>
        <v>6.4610819999999993</v>
      </c>
      <c r="Z82">
        <v>45.8</v>
      </c>
      <c r="AA82" s="1">
        <f t="shared" si="35"/>
        <v>52.789079999999998</v>
      </c>
      <c r="AB82">
        <v>5.42</v>
      </c>
      <c r="AC82" s="1">
        <f t="shared" si="36"/>
        <v>6.3750039999999997</v>
      </c>
      <c r="AD82">
        <v>24.8</v>
      </c>
      <c r="AE82" s="17">
        <f t="shared" si="37"/>
        <v>28.462959999999999</v>
      </c>
      <c r="AF82">
        <v>4.08</v>
      </c>
      <c r="AG82" s="17">
        <f t="shared" si="38"/>
        <v>4.6736399999999998</v>
      </c>
      <c r="AH82">
        <v>9.9600000000000009</v>
      </c>
      <c r="AI82" s="1">
        <f t="shared" si="39"/>
        <v>11.38926</v>
      </c>
      <c r="AJ82">
        <v>1.28</v>
      </c>
      <c r="AK82" s="1">
        <f t="shared" si="40"/>
        <v>1.4618879999999999</v>
      </c>
      <c r="AL82">
        <v>7.64</v>
      </c>
      <c r="AM82" s="1">
        <f t="shared" si="41"/>
        <v>8.6996680000000008</v>
      </c>
      <c r="AN82">
        <v>96</v>
      </c>
      <c r="AO82" s="1">
        <f t="shared" si="42"/>
        <v>121.91040000000001</v>
      </c>
      <c r="AP82" s="2"/>
      <c r="AQ82" s="2"/>
      <c r="AS82" s="7">
        <v>744</v>
      </c>
      <c r="AT82" s="1">
        <f t="shared" si="22"/>
        <v>8.7717600000000007E-2</v>
      </c>
      <c r="AU82">
        <v>569</v>
      </c>
      <c r="AV82" s="2"/>
      <c r="AW82" s="2"/>
      <c r="AZ82" s="7">
        <v>66.7</v>
      </c>
      <c r="BB82" s="2"/>
      <c r="BC82" s="15"/>
      <c r="BD82">
        <v>1255</v>
      </c>
      <c r="BF82" s="2"/>
      <c r="BG82" s="2"/>
      <c r="BH82" s="8"/>
      <c r="BJ82" s="7">
        <v>702</v>
      </c>
      <c r="BL82" s="15"/>
      <c r="BM82" s="7">
        <v>504</v>
      </c>
      <c r="BP82" s="15"/>
    </row>
    <row r="83" spans="1:68" x14ac:dyDescent="0.2">
      <c r="A83" t="s">
        <v>205</v>
      </c>
      <c r="B83">
        <v>2024</v>
      </c>
      <c r="C83" t="s">
        <v>214</v>
      </c>
      <c r="D83" s="34">
        <f t="shared" si="23"/>
        <v>3.0402792099999999E-2</v>
      </c>
      <c r="E83" s="34">
        <f t="shared" si="24"/>
        <v>2.2896317999999999E-2</v>
      </c>
      <c r="F83" s="34">
        <f t="shared" si="25"/>
        <v>7.5064740999999996E-3</v>
      </c>
      <c r="G83" s="28">
        <v>111.5</v>
      </c>
      <c r="H83" s="34">
        <f t="shared" si="26"/>
        <v>1.5950075000000001E-2</v>
      </c>
      <c r="I83" s="28">
        <v>3.1</v>
      </c>
      <c r="J83" s="34">
        <f t="shared" si="27"/>
        <v>3.7854100000000003E-4</v>
      </c>
      <c r="K83" s="34">
        <f t="shared" si="28"/>
        <v>14.95</v>
      </c>
      <c r="L83" s="34">
        <v>1.762605E-3</v>
      </c>
      <c r="N83">
        <v>41.4</v>
      </c>
      <c r="O83" s="1">
        <f t="shared" si="29"/>
        <v>48.553919999999998</v>
      </c>
      <c r="P83">
        <v>88.3</v>
      </c>
      <c r="Q83" s="1">
        <f t="shared" si="30"/>
        <v>108.46771999999999</v>
      </c>
      <c r="R83">
        <v>10.6</v>
      </c>
      <c r="S83" s="1">
        <f t="shared" si="31"/>
        <v>12.806919999999998</v>
      </c>
      <c r="T83">
        <v>41.9</v>
      </c>
      <c r="U83" s="1">
        <f t="shared" si="32"/>
        <v>48.872160000000001</v>
      </c>
      <c r="V83">
        <v>8.85</v>
      </c>
      <c r="W83" s="17">
        <f t="shared" si="33"/>
        <v>10.262459999999999</v>
      </c>
      <c r="X83">
        <v>1.57</v>
      </c>
      <c r="Y83" s="1">
        <f t="shared" si="34"/>
        <v>1.817903</v>
      </c>
      <c r="Z83">
        <v>7.86</v>
      </c>
      <c r="AA83" s="1">
        <f t="shared" si="35"/>
        <v>9.0594360000000016</v>
      </c>
      <c r="AB83">
        <v>1.24</v>
      </c>
      <c r="AC83" s="1">
        <f t="shared" si="36"/>
        <v>1.4584879999999998</v>
      </c>
      <c r="AD83">
        <v>7.32</v>
      </c>
      <c r="AE83" s="17">
        <f t="shared" si="37"/>
        <v>8.4011639999999996</v>
      </c>
      <c r="AF83">
        <v>1.43</v>
      </c>
      <c r="AG83" s="17">
        <f t="shared" si="38"/>
        <v>1.6380649999999999</v>
      </c>
      <c r="AH83">
        <v>3.94</v>
      </c>
      <c r="AI83" s="1">
        <f t="shared" si="39"/>
        <v>4.5053900000000002</v>
      </c>
      <c r="AJ83">
        <v>0.55000000000000004</v>
      </c>
      <c r="AK83" s="1">
        <f t="shared" si="40"/>
        <v>0.62815500000000002</v>
      </c>
      <c r="AL83">
        <v>3.4</v>
      </c>
      <c r="AM83" s="1">
        <f t="shared" si="41"/>
        <v>3.8715800000000002</v>
      </c>
      <c r="AN83">
        <v>34.4</v>
      </c>
      <c r="AO83" s="1">
        <f t="shared" si="42"/>
        <v>43.684559999999998</v>
      </c>
      <c r="AP83" s="2"/>
      <c r="AQ83" s="2"/>
      <c r="AS83" s="7">
        <v>14.95</v>
      </c>
      <c r="AT83" s="1">
        <f t="shared" si="22"/>
        <v>1.762605E-3</v>
      </c>
      <c r="AU83">
        <v>13.2</v>
      </c>
      <c r="AV83" s="2"/>
      <c r="AW83" s="2"/>
      <c r="AZ83" s="7">
        <v>3.1</v>
      </c>
      <c r="BB83" s="2"/>
      <c r="BC83" s="15"/>
      <c r="BD83">
        <v>111.5</v>
      </c>
      <c r="BF83" s="2"/>
      <c r="BG83" s="2"/>
      <c r="BH83" s="8"/>
      <c r="BJ83" s="7">
        <v>44.9</v>
      </c>
      <c r="BL83" s="15"/>
      <c r="BM83" s="7">
        <v>147</v>
      </c>
      <c r="BP83" s="15"/>
    </row>
    <row r="84" spans="1:68" x14ac:dyDescent="0.2">
      <c r="A84" t="s">
        <v>206</v>
      </c>
      <c r="B84">
        <v>2024</v>
      </c>
      <c r="C84" t="s">
        <v>214</v>
      </c>
      <c r="D84" s="34">
        <f t="shared" si="23"/>
        <v>1.36167641E-2</v>
      </c>
      <c r="E84" s="34">
        <f t="shared" si="24"/>
        <v>8.1598465999999995E-3</v>
      </c>
      <c r="F84" s="34">
        <f t="shared" si="25"/>
        <v>5.4569175000000001E-3</v>
      </c>
      <c r="G84" s="28">
        <v>128</v>
      </c>
      <c r="H84" s="34">
        <f t="shared" si="26"/>
        <v>1.8310400000000001E-2</v>
      </c>
      <c r="I84" s="28">
        <v>4.3</v>
      </c>
      <c r="J84" s="34">
        <f t="shared" si="27"/>
        <v>5.2507300000000003E-4</v>
      </c>
      <c r="K84" s="34">
        <f t="shared" si="28"/>
        <v>23.1</v>
      </c>
      <c r="L84" s="34">
        <v>2.7234900000000003E-3</v>
      </c>
      <c r="N84">
        <v>13.1</v>
      </c>
      <c r="O84" s="1">
        <f t="shared" si="29"/>
        <v>15.36368</v>
      </c>
      <c r="P84">
        <v>30.2</v>
      </c>
      <c r="Q84" s="1">
        <f t="shared" si="30"/>
        <v>37.097679999999997</v>
      </c>
      <c r="R84">
        <v>3.89</v>
      </c>
      <c r="S84" s="1">
        <f t="shared" si="31"/>
        <v>4.6998980000000001</v>
      </c>
      <c r="T84">
        <v>16</v>
      </c>
      <c r="U84" s="1">
        <f t="shared" si="32"/>
        <v>18.662400000000002</v>
      </c>
      <c r="V84">
        <v>4.9800000000000004</v>
      </c>
      <c r="W84" s="17">
        <f t="shared" si="33"/>
        <v>5.7748080000000002</v>
      </c>
      <c r="X84">
        <v>1.05</v>
      </c>
      <c r="Y84" s="1">
        <f t="shared" si="34"/>
        <v>1.215795</v>
      </c>
      <c r="Z84">
        <v>5.34</v>
      </c>
      <c r="AA84" s="1">
        <f t="shared" si="35"/>
        <v>6.154884</v>
      </c>
      <c r="AB84">
        <v>0.94</v>
      </c>
      <c r="AC84" s="1">
        <f t="shared" si="36"/>
        <v>1.1056279999999998</v>
      </c>
      <c r="AD84">
        <v>5.38</v>
      </c>
      <c r="AE84" s="17">
        <f t="shared" si="37"/>
        <v>6.1746259999999999</v>
      </c>
      <c r="AF84">
        <v>1.2</v>
      </c>
      <c r="AG84" s="17">
        <f t="shared" si="38"/>
        <v>1.3745999999999998</v>
      </c>
      <c r="AH84">
        <v>2.99</v>
      </c>
      <c r="AI84" s="1">
        <f t="shared" si="39"/>
        <v>3.4190650000000002</v>
      </c>
      <c r="AJ84">
        <v>0.39</v>
      </c>
      <c r="AK84" s="1">
        <f t="shared" si="40"/>
        <v>0.44541899999999995</v>
      </c>
      <c r="AL84">
        <v>2.2400000000000002</v>
      </c>
      <c r="AM84" s="1">
        <f t="shared" si="41"/>
        <v>2.5506880000000005</v>
      </c>
      <c r="AN84">
        <v>25.3</v>
      </c>
      <c r="AO84" s="1">
        <f t="shared" si="42"/>
        <v>32.12847</v>
      </c>
      <c r="AP84" s="2"/>
      <c r="AQ84" s="2"/>
      <c r="AS84" s="7">
        <v>23.1</v>
      </c>
      <c r="AT84" s="1">
        <f t="shared" si="22"/>
        <v>2.7234900000000003E-3</v>
      </c>
      <c r="AU84">
        <v>20.5</v>
      </c>
      <c r="AV84" s="2"/>
      <c r="AW84" s="2"/>
      <c r="AZ84" s="7">
        <v>4.3</v>
      </c>
      <c r="BB84" s="2"/>
      <c r="BC84" s="15"/>
      <c r="BD84">
        <v>128</v>
      </c>
      <c r="BF84" s="2"/>
      <c r="BG84" s="2"/>
      <c r="BH84" s="8"/>
      <c r="BJ84" s="7">
        <v>34.200000000000003</v>
      </c>
      <c r="BL84" s="15"/>
      <c r="BM84" s="7">
        <v>16</v>
      </c>
      <c r="BP84" s="15"/>
    </row>
    <row r="85" spans="1:68" x14ac:dyDescent="0.2">
      <c r="A85" t="s">
        <v>207</v>
      </c>
      <c r="B85">
        <v>2024</v>
      </c>
      <c r="C85" t="s">
        <v>214</v>
      </c>
      <c r="D85" s="34">
        <f t="shared" si="23"/>
        <v>1.8780541099999999E-2</v>
      </c>
      <c r="E85" s="34">
        <f t="shared" si="24"/>
        <v>1.34069108E-2</v>
      </c>
      <c r="F85" s="34">
        <f t="shared" si="25"/>
        <v>5.3736303000000004E-3</v>
      </c>
      <c r="G85" s="28">
        <v>114</v>
      </c>
      <c r="H85" s="34">
        <f t="shared" si="26"/>
        <v>1.6307700000000001E-2</v>
      </c>
      <c r="I85" s="28">
        <v>3.5</v>
      </c>
      <c r="J85" s="34">
        <f t="shared" si="27"/>
        <v>4.2738500000000002E-4</v>
      </c>
      <c r="K85" s="34">
        <f t="shared" si="28"/>
        <v>12.5</v>
      </c>
      <c r="L85" s="34">
        <v>1.47375E-3</v>
      </c>
      <c r="N85">
        <v>22.9</v>
      </c>
      <c r="O85" s="1">
        <f t="shared" si="29"/>
        <v>26.857119999999998</v>
      </c>
      <c r="P85">
        <v>50.5</v>
      </c>
      <c r="Q85" s="1">
        <f t="shared" si="30"/>
        <v>62.034199999999998</v>
      </c>
      <c r="R85">
        <v>6.28</v>
      </c>
      <c r="S85" s="1">
        <f t="shared" si="31"/>
        <v>7.5874959999999998</v>
      </c>
      <c r="T85">
        <v>25</v>
      </c>
      <c r="U85" s="1">
        <f t="shared" si="32"/>
        <v>29.160000000000004</v>
      </c>
      <c r="V85">
        <v>7.27</v>
      </c>
      <c r="W85" s="17">
        <f t="shared" si="33"/>
        <v>8.4302919999999997</v>
      </c>
      <c r="X85">
        <v>1.19</v>
      </c>
      <c r="Y85" s="1">
        <f t="shared" si="34"/>
        <v>1.3779009999999998</v>
      </c>
      <c r="Z85">
        <v>6.04</v>
      </c>
      <c r="AA85" s="1">
        <f t="shared" si="35"/>
        <v>6.9617040000000001</v>
      </c>
      <c r="AB85">
        <v>1.01</v>
      </c>
      <c r="AC85" s="1">
        <f t="shared" si="36"/>
        <v>1.187962</v>
      </c>
      <c r="AD85">
        <v>5.93</v>
      </c>
      <c r="AE85" s="17">
        <f t="shared" si="37"/>
        <v>6.8058609999999993</v>
      </c>
      <c r="AF85">
        <v>1.18</v>
      </c>
      <c r="AG85" s="17">
        <f t="shared" si="38"/>
        <v>1.3516899999999998</v>
      </c>
      <c r="AH85">
        <v>3.01</v>
      </c>
      <c r="AI85" s="1">
        <f t="shared" si="39"/>
        <v>3.4419349999999995</v>
      </c>
      <c r="AJ85">
        <v>0.38</v>
      </c>
      <c r="AK85" s="1">
        <f t="shared" si="40"/>
        <v>0.43399799999999994</v>
      </c>
      <c r="AL85">
        <v>2.16</v>
      </c>
      <c r="AM85" s="1">
        <f t="shared" si="41"/>
        <v>2.4595920000000002</v>
      </c>
      <c r="AN85">
        <v>23.4</v>
      </c>
      <c r="AO85" s="1">
        <f t="shared" si="42"/>
        <v>29.71566</v>
      </c>
      <c r="AP85" s="2"/>
      <c r="AQ85" s="2"/>
      <c r="AS85" s="7">
        <v>12.5</v>
      </c>
      <c r="AT85" s="1">
        <f t="shared" si="22"/>
        <v>1.47375E-3</v>
      </c>
      <c r="AU85">
        <v>11.3</v>
      </c>
      <c r="AV85" s="2"/>
      <c r="AW85" s="2"/>
      <c r="AZ85" s="7">
        <v>3.5</v>
      </c>
      <c r="BB85" s="2"/>
      <c r="BC85" s="15"/>
      <c r="BD85">
        <v>114</v>
      </c>
      <c r="BF85" s="2"/>
      <c r="BG85" s="2"/>
      <c r="BH85" s="8"/>
      <c r="BJ85" s="7">
        <v>53.5</v>
      </c>
      <c r="BL85" s="15"/>
      <c r="BM85" s="7">
        <v>10</v>
      </c>
      <c r="BP85" s="15"/>
    </row>
    <row r="86" spans="1:68" x14ac:dyDescent="0.2">
      <c r="A86" t="s">
        <v>208</v>
      </c>
      <c r="B86">
        <v>2024</v>
      </c>
      <c r="C86" t="s">
        <v>214</v>
      </c>
      <c r="D86" s="34">
        <f t="shared" si="23"/>
        <v>0.22489330530000001</v>
      </c>
      <c r="E86" s="34">
        <f t="shared" si="24"/>
        <v>0.20859028400000001</v>
      </c>
      <c r="F86" s="34">
        <f t="shared" si="25"/>
        <v>1.6303021300000001E-2</v>
      </c>
      <c r="G86" s="28">
        <v>304</v>
      </c>
      <c r="H86" s="34">
        <f t="shared" si="26"/>
        <v>4.3487200000000004E-2</v>
      </c>
      <c r="I86" s="28">
        <v>13</v>
      </c>
      <c r="J86" s="34">
        <f t="shared" si="27"/>
        <v>1.5874300000000001E-3</v>
      </c>
      <c r="K86" s="34">
        <f t="shared" si="28"/>
        <v>91.6</v>
      </c>
      <c r="L86" s="34">
        <v>1.0799639999999999E-2</v>
      </c>
      <c r="N86">
        <v>385</v>
      </c>
      <c r="O86" s="1">
        <f t="shared" si="29"/>
        <v>451.52800000000002</v>
      </c>
      <c r="P86">
        <v>841</v>
      </c>
      <c r="Q86" s="1">
        <f t="shared" si="30"/>
        <v>1033.0844</v>
      </c>
      <c r="R86">
        <v>99.6</v>
      </c>
      <c r="S86" s="1">
        <f t="shared" si="31"/>
        <v>120.33671999999999</v>
      </c>
      <c r="T86">
        <v>351</v>
      </c>
      <c r="U86" s="1">
        <f t="shared" si="32"/>
        <v>409.40640000000002</v>
      </c>
      <c r="V86">
        <v>61.7</v>
      </c>
      <c r="W86" s="17">
        <f t="shared" si="33"/>
        <v>71.547319999999999</v>
      </c>
      <c r="X86">
        <v>4.24</v>
      </c>
      <c r="Y86" s="1">
        <f t="shared" si="34"/>
        <v>4.9094959999999999</v>
      </c>
      <c r="Z86">
        <v>34.5</v>
      </c>
      <c r="AA86" s="1">
        <f t="shared" si="35"/>
        <v>39.764700000000005</v>
      </c>
      <c r="AB86">
        <v>3.87</v>
      </c>
      <c r="AC86" s="1">
        <f t="shared" si="36"/>
        <v>4.5518939999999999</v>
      </c>
      <c r="AD86">
        <v>17</v>
      </c>
      <c r="AE86" s="17">
        <f t="shared" si="37"/>
        <v>19.510899999999999</v>
      </c>
      <c r="AF86">
        <v>2.74</v>
      </c>
      <c r="AG86" s="17">
        <f t="shared" si="38"/>
        <v>3.1386700000000003</v>
      </c>
      <c r="AH86">
        <v>6.56</v>
      </c>
      <c r="AI86" s="1">
        <f t="shared" si="39"/>
        <v>7.5013599999999991</v>
      </c>
      <c r="AJ86">
        <v>0.79</v>
      </c>
      <c r="AK86" s="1">
        <f t="shared" si="40"/>
        <v>0.90225899999999992</v>
      </c>
      <c r="AL86">
        <v>4.42</v>
      </c>
      <c r="AM86" s="1">
        <f t="shared" si="41"/>
        <v>5.0330539999999999</v>
      </c>
      <c r="AN86">
        <v>61.2</v>
      </c>
      <c r="AO86" s="1">
        <f t="shared" si="42"/>
        <v>77.717880000000008</v>
      </c>
      <c r="AP86" s="2"/>
      <c r="AQ86" s="2"/>
      <c r="AS86" s="7">
        <v>91.6</v>
      </c>
      <c r="AT86" s="1">
        <f t="shared" si="22"/>
        <v>1.0799639999999999E-2</v>
      </c>
      <c r="AU86">
        <v>80.7</v>
      </c>
      <c r="AV86" s="2"/>
      <c r="AW86" s="2"/>
      <c r="AZ86" s="7">
        <v>13</v>
      </c>
      <c r="BB86" s="2"/>
      <c r="BC86" s="15"/>
      <c r="BD86">
        <v>304</v>
      </c>
      <c r="BF86" s="2"/>
      <c r="BG86" s="2"/>
      <c r="BH86" s="8"/>
      <c r="BJ86" s="7">
        <v>522</v>
      </c>
      <c r="BL86" s="15"/>
      <c r="BM86" s="7">
        <v>100</v>
      </c>
      <c r="BP86" s="15"/>
    </row>
    <row r="87" spans="1:68" ht="16" thickBot="1" x14ac:dyDescent="0.25">
      <c r="AP87" t="s">
        <v>120</v>
      </c>
      <c r="AS87" s="9"/>
      <c r="AT87" s="10"/>
      <c r="AU87" s="10"/>
      <c r="AV87" s="13"/>
      <c r="AW87" s="13"/>
      <c r="AX87" s="10"/>
      <c r="AY87" s="10"/>
      <c r="AZ87" s="9"/>
      <c r="BA87" s="10"/>
      <c r="BB87" s="13"/>
      <c r="BC87" s="16"/>
      <c r="BD87" s="10"/>
      <c r="BE87" s="10"/>
      <c r="BF87" s="13"/>
      <c r="BG87" s="13"/>
      <c r="BH87" s="11"/>
      <c r="BI87" s="10"/>
      <c r="BJ87" s="9"/>
      <c r="BK87" s="10"/>
      <c r="BL87" s="16"/>
      <c r="BM87" s="9"/>
      <c r="BN87" s="10"/>
      <c r="BO87" s="10"/>
      <c r="BP87" s="16"/>
    </row>
  </sheetData>
  <sheetProtection sheet="1" objects="1" scenarios="1"/>
  <mergeCells count="2">
    <mergeCell ref="X1:AM1"/>
    <mergeCell ref="N1:W1"/>
  </mergeCells>
  <conditionalFormatting sqref="D6:D8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M78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8:AY10 AX26:AY42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44:AY63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H8:BI10 BH26:BI42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H44:BI6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Q26:BQ42 BQ8:BQ10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R26:BR42 BR8:BR10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FBF5-B574-4B76-885A-06DD4A09FFF0}">
  <dimension ref="AA1:AB64"/>
  <sheetViews>
    <sheetView workbookViewId="0">
      <selection activeCell="AF54" sqref="AF54"/>
    </sheetView>
  </sheetViews>
  <sheetFormatPr baseColWidth="10" defaultColWidth="8.83203125" defaultRowHeight="15" x14ac:dyDescent="0.2"/>
  <sheetData>
    <row r="1" spans="27:28" x14ac:dyDescent="0.2">
      <c r="AA1" t="s">
        <v>32</v>
      </c>
      <c r="AB1" t="s">
        <v>31</v>
      </c>
    </row>
    <row r="2" spans="27:28" x14ac:dyDescent="0.2">
      <c r="AA2" t="s">
        <v>51</v>
      </c>
    </row>
    <row r="3" spans="27:28" x14ac:dyDescent="0.2">
      <c r="AA3" t="s">
        <v>52</v>
      </c>
    </row>
    <row r="4" spans="27:28" x14ac:dyDescent="0.2">
      <c r="AA4" t="s">
        <v>53</v>
      </c>
    </row>
    <row r="5" spans="27:28" x14ac:dyDescent="0.2">
      <c r="AA5" t="s">
        <v>54</v>
      </c>
    </row>
    <row r="6" spans="27:28" x14ac:dyDescent="0.2">
      <c r="AA6" t="s">
        <v>55</v>
      </c>
    </row>
    <row r="7" spans="27:28" x14ac:dyDescent="0.2">
      <c r="AA7" t="s">
        <v>36</v>
      </c>
      <c r="AB7" t="s">
        <v>36</v>
      </c>
    </row>
    <row r="8" spans="27:28" x14ac:dyDescent="0.2">
      <c r="AA8" t="s">
        <v>56</v>
      </c>
    </row>
    <row r="9" spans="27:28" x14ac:dyDescent="0.2">
      <c r="AA9" t="s">
        <v>57</v>
      </c>
    </row>
    <row r="10" spans="27:28" x14ac:dyDescent="0.2">
      <c r="AA10" t="s">
        <v>58</v>
      </c>
    </row>
    <row r="11" spans="27:28" x14ac:dyDescent="0.2">
      <c r="AA11" t="s">
        <v>59</v>
      </c>
    </row>
    <row r="12" spans="27:28" x14ac:dyDescent="0.2">
      <c r="AA12" s="2" t="s">
        <v>1</v>
      </c>
      <c r="AB12" s="2" t="s">
        <v>1</v>
      </c>
    </row>
    <row r="13" spans="27:28" x14ac:dyDescent="0.2">
      <c r="AA13" t="s">
        <v>60</v>
      </c>
    </row>
    <row r="14" spans="27:28" x14ac:dyDescent="0.2">
      <c r="AA14" t="s">
        <v>37</v>
      </c>
      <c r="AB14" t="s">
        <v>37</v>
      </c>
    </row>
    <row r="15" spans="27:28" x14ac:dyDescent="0.2">
      <c r="AA15" t="s">
        <v>38</v>
      </c>
      <c r="AB15" t="s">
        <v>38</v>
      </c>
    </row>
    <row r="16" spans="27:28" x14ac:dyDescent="0.2">
      <c r="AA16" t="s">
        <v>61</v>
      </c>
    </row>
    <row r="17" spans="27:28" x14ac:dyDescent="0.2">
      <c r="AA17" s="2"/>
      <c r="AB17" s="2" t="s">
        <v>8</v>
      </c>
    </row>
    <row r="18" spans="27:28" x14ac:dyDescent="0.2">
      <c r="AA18" s="2"/>
      <c r="AB18" s="2" t="s">
        <v>10</v>
      </c>
    </row>
    <row r="19" spans="27:28" x14ac:dyDescent="0.2">
      <c r="AA19" s="2"/>
      <c r="AB19" s="2" t="s">
        <v>5</v>
      </c>
    </row>
    <row r="20" spans="27:28" x14ac:dyDescent="0.2">
      <c r="AA20" t="s">
        <v>62</v>
      </c>
    </row>
    <row r="21" spans="27:28" x14ac:dyDescent="0.2">
      <c r="AA21" t="s">
        <v>39</v>
      </c>
      <c r="AB21" t="s">
        <v>39</v>
      </c>
    </row>
    <row r="22" spans="27:28" x14ac:dyDescent="0.2">
      <c r="AA22" t="s">
        <v>63</v>
      </c>
    </row>
    <row r="23" spans="27:28" x14ac:dyDescent="0.2">
      <c r="AA23" s="2"/>
      <c r="AB23" s="2" t="s">
        <v>6</v>
      </c>
    </row>
    <row r="24" spans="27:28" x14ac:dyDescent="0.2">
      <c r="AA24" t="s">
        <v>40</v>
      </c>
      <c r="AB24" t="s">
        <v>40</v>
      </c>
    </row>
    <row r="25" spans="27:28" x14ac:dyDescent="0.2">
      <c r="AA25" t="s">
        <v>64</v>
      </c>
    </row>
    <row r="26" spans="27:28" x14ac:dyDescent="0.2">
      <c r="AA26" s="2"/>
      <c r="AB26" s="2" t="s">
        <v>9</v>
      </c>
    </row>
    <row r="27" spans="27:28" x14ac:dyDescent="0.2">
      <c r="AA27" t="s">
        <v>65</v>
      </c>
    </row>
    <row r="28" spans="27:28" x14ac:dyDescent="0.2">
      <c r="AA28" t="s">
        <v>66</v>
      </c>
    </row>
    <row r="29" spans="27:28" x14ac:dyDescent="0.2">
      <c r="AA29" s="2" t="s">
        <v>0</v>
      </c>
      <c r="AB29" s="2" t="s">
        <v>0</v>
      </c>
    </row>
    <row r="30" spans="27:28" x14ac:dyDescent="0.2">
      <c r="AA30" t="s">
        <v>67</v>
      </c>
    </row>
    <row r="31" spans="27:28" x14ac:dyDescent="0.2">
      <c r="AB31" t="s">
        <v>41</v>
      </c>
    </row>
    <row r="32" spans="27:28" x14ac:dyDescent="0.2">
      <c r="AA32" t="s">
        <v>68</v>
      </c>
    </row>
    <row r="33" spans="27:28" x14ac:dyDescent="0.2">
      <c r="AA33" t="s">
        <v>69</v>
      </c>
    </row>
    <row r="34" spans="27:28" x14ac:dyDescent="0.2">
      <c r="AA34" t="s">
        <v>70</v>
      </c>
    </row>
    <row r="35" spans="27:28" x14ac:dyDescent="0.2">
      <c r="AA35" t="s">
        <v>71</v>
      </c>
    </row>
    <row r="36" spans="27:28" x14ac:dyDescent="0.2">
      <c r="AA36" s="2" t="s">
        <v>42</v>
      </c>
      <c r="AB36" s="2" t="s">
        <v>42</v>
      </c>
    </row>
    <row r="37" spans="27:28" x14ac:dyDescent="0.2">
      <c r="AA37" t="s">
        <v>72</v>
      </c>
    </row>
    <row r="38" spans="27:28" x14ac:dyDescent="0.2">
      <c r="AA38" s="2"/>
      <c r="AB38" s="2" t="s">
        <v>3</v>
      </c>
    </row>
    <row r="39" spans="27:28" x14ac:dyDescent="0.2">
      <c r="AA39" t="s">
        <v>73</v>
      </c>
    </row>
    <row r="40" spans="27:28" x14ac:dyDescent="0.2">
      <c r="AA40" t="s">
        <v>74</v>
      </c>
    </row>
    <row r="41" spans="27:28" x14ac:dyDescent="0.2">
      <c r="AA41" s="2"/>
      <c r="AB41" s="2" t="s">
        <v>2</v>
      </c>
    </row>
    <row r="42" spans="27:28" x14ac:dyDescent="0.2">
      <c r="AA42" t="s">
        <v>43</v>
      </c>
      <c r="AB42" t="s">
        <v>43</v>
      </c>
    </row>
    <row r="43" spans="27:28" x14ac:dyDescent="0.2">
      <c r="AA43" t="s">
        <v>75</v>
      </c>
    </row>
    <row r="44" spans="27:28" x14ac:dyDescent="0.2">
      <c r="AA44" t="s">
        <v>76</v>
      </c>
    </row>
    <row r="45" spans="27:28" x14ac:dyDescent="0.2">
      <c r="AA45" t="s">
        <v>77</v>
      </c>
    </row>
    <row r="46" spans="27:28" x14ac:dyDescent="0.2">
      <c r="AA46" t="s">
        <v>44</v>
      </c>
      <c r="AB46" t="s">
        <v>44</v>
      </c>
    </row>
    <row r="47" spans="27:28" x14ac:dyDescent="0.2">
      <c r="AA47" t="s">
        <v>78</v>
      </c>
    </row>
    <row r="48" spans="27:28" x14ac:dyDescent="0.2">
      <c r="AA48" s="2"/>
      <c r="AB48" s="2" t="s">
        <v>4</v>
      </c>
    </row>
    <row r="49" spans="27:28" x14ac:dyDescent="0.2">
      <c r="AA49" t="s">
        <v>45</v>
      </c>
      <c r="AB49" t="s">
        <v>45</v>
      </c>
    </row>
    <row r="50" spans="27:28" x14ac:dyDescent="0.2">
      <c r="AA50" t="s">
        <v>46</v>
      </c>
      <c r="AB50" t="s">
        <v>46</v>
      </c>
    </row>
    <row r="51" spans="27:28" x14ac:dyDescent="0.2">
      <c r="AA51" s="26" t="s">
        <v>29</v>
      </c>
      <c r="AB51" s="26" t="s">
        <v>29</v>
      </c>
    </row>
    <row r="52" spans="27:28" x14ac:dyDescent="0.2">
      <c r="AA52" s="2"/>
      <c r="AB52" s="2" t="s">
        <v>7</v>
      </c>
    </row>
    <row r="53" spans="27:28" x14ac:dyDescent="0.2">
      <c r="AA53" t="s">
        <v>79</v>
      </c>
    </row>
    <row r="54" spans="27:28" x14ac:dyDescent="0.2">
      <c r="AA54" s="2" t="s">
        <v>24</v>
      </c>
      <c r="AB54" s="2" t="s">
        <v>24</v>
      </c>
    </row>
    <row r="55" spans="27:28" x14ac:dyDescent="0.2">
      <c r="AA55" t="s">
        <v>47</v>
      </c>
      <c r="AB55" t="s">
        <v>47</v>
      </c>
    </row>
    <row r="56" spans="27:28" x14ac:dyDescent="0.2">
      <c r="AA56" t="s">
        <v>80</v>
      </c>
    </row>
    <row r="57" spans="27:28" x14ac:dyDescent="0.2">
      <c r="AA57" s="2"/>
      <c r="AB57" s="2" t="s">
        <v>11</v>
      </c>
    </row>
    <row r="58" spans="27:28" x14ac:dyDescent="0.2">
      <c r="AA58" s="2" t="s">
        <v>25</v>
      </c>
      <c r="AB58" s="2" t="s">
        <v>25</v>
      </c>
    </row>
    <row r="59" spans="27:28" x14ac:dyDescent="0.2">
      <c r="AA59" t="s">
        <v>48</v>
      </c>
      <c r="AB59" t="s">
        <v>48</v>
      </c>
    </row>
    <row r="60" spans="27:28" x14ac:dyDescent="0.2">
      <c r="AA60" t="s">
        <v>49</v>
      </c>
      <c r="AB60" t="s">
        <v>49</v>
      </c>
    </row>
    <row r="61" spans="27:28" x14ac:dyDescent="0.2">
      <c r="AA61" s="2" t="s">
        <v>21</v>
      </c>
      <c r="AB61" s="2" t="s">
        <v>21</v>
      </c>
    </row>
    <row r="62" spans="27:28" x14ac:dyDescent="0.2">
      <c r="AA62" s="2"/>
      <c r="AB62" s="2" t="s">
        <v>12</v>
      </c>
    </row>
    <row r="63" spans="27:28" x14ac:dyDescent="0.2">
      <c r="AA63" t="s">
        <v>81</v>
      </c>
    </row>
    <row r="64" spans="27:28" x14ac:dyDescent="0.2">
      <c r="AA64" s="2" t="s">
        <v>50</v>
      </c>
      <c r="AB64" s="2" t="s">
        <v>50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Grab Grade Summary</vt:lpstr>
      <vt:lpstr>Channel Grade Summary</vt:lpstr>
      <vt:lpstr>Backpack Drill Grade Summary</vt:lpstr>
      <vt:lpstr>Grade Calcs</vt:lpstr>
      <vt:lpstr>Lab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van der Walt</dc:creator>
  <cp:lastModifiedBy>Maddie Smith</cp:lastModifiedBy>
  <dcterms:created xsi:type="dcterms:W3CDTF">2024-03-25T09:34:42Z</dcterms:created>
  <dcterms:modified xsi:type="dcterms:W3CDTF">2024-07-11T21:05:27Z</dcterms:modified>
</cp:coreProperties>
</file>